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chartsheet+xml" PartName="/xl/chart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Results" sheetId="1" r:id="rId4"/>
    <sheet state="visible" name="Tables" sheetId="2" r:id="rId5"/>
    <sheet state="visible" name="ParticipationChart" sheetId="3" r:id="rId6"/>
    <sheet state="hidden" name="Raw" sheetId="4" r:id="rId7"/>
    <sheet state="hidden" name="Times_2023" sheetId="5" r:id="rId8"/>
    <sheet state="hidden" name="Numbers" sheetId="6" r:id="rId9"/>
    <sheet state="hidden" name="Clubs" sheetId="7" r:id="rId10"/>
    <sheet state="hidden" name="Sheet1" sheetId="8" r:id="rId11"/>
    <sheet state="visible" name="CAC-RR" sheetId="9" r:id="rId12"/>
    <sheet state="visible" name="CTC-RR" sheetId="10" r:id="rId13"/>
    <sheet state="visible" name="ELY-RR" sheetId="11" r:id="rId14"/>
    <sheet state="visible" name="HI-RR" sheetId="12" r:id="rId15"/>
    <sheet state="visible" name="HRC-RR" sheetId="13" r:id="rId16"/>
    <sheet state="visible" name="NJ-RR" sheetId="14" r:id="rId17"/>
    <sheet state="visible" name="RR-RR" sheetId="15" r:id="rId18"/>
    <sheet state="visible" name="SS-RR" sheetId="16" r:id="rId19"/>
  </sheets>
  <definedNames>
    <definedName localSheetId="4" name="RawTimes">Times_2023!#REF!</definedName>
    <definedName localSheetId="6" name="Times">#REF!</definedName>
    <definedName name="Numbers">Numbers!$B$11:$C$446</definedName>
    <definedName localSheetId="6" name="ClubList">Clubs!$C$3:$E$11</definedName>
    <definedName name="clublist">Sheet1!$A$1:$C$10</definedName>
    <definedName name="Times">#REF!</definedName>
    <definedName localSheetId="6" name="positions">#REF!</definedName>
    <definedName name="MaxCount">#REF!</definedName>
    <definedName name="Raw">Raw!$A$4:$E$443</definedName>
    <definedName localSheetId="6" name="Raw">#REF!</definedName>
    <definedName localSheetId="6" name="RawTimes">#REF!</definedName>
    <definedName localSheetId="6" name="MaxCount">#REF!</definedName>
    <definedName localSheetId="1" name="RawTimes">#REF!</definedName>
    <definedName localSheetId="1" name="Raw">#REF!</definedName>
    <definedName localSheetId="1" name="Numbers">#REF!</definedName>
    <definedName localSheetId="1" name="Times">#REF!</definedName>
    <definedName name="positions">#REF!</definedName>
    <definedName name="RawTimes">#REF!</definedName>
    <definedName localSheetId="4" name="Times">Times_2023!$B$2:$C$433</definedName>
    <definedName localSheetId="1" name="MaxCount">#REF!</definedName>
    <definedName localSheetId="1" name="positions">#REF!</definedName>
    <definedName localSheetId="6" name="Numbers">#REF!</definedName>
    <definedName name="sugar">Raw!$A$4:$E$443</definedName>
    <definedName hidden="1" localSheetId="3" name="_xlnm._FilterDatabase">Raw!$A$4:$I$403</definedName>
    <definedName hidden="1" localSheetId="4" name="_xlnm._FilterDatabase">Times_2023!$B$2:$C$322</definedName>
    <definedName hidden="1" localSheetId="5" name="_xlnm._FilterDatabase">Numbers!$A$11:$E$405</definedName>
  </definedNames>
  <calcPr/>
  <extLst>
    <ext uri="GoogleSheetsCustomDataVersion2">
      <go:sheetsCustomData xmlns:go="http://customooxmlschemas.google.com/" r:id="rId20" roundtripDataChecksum="LxL5QQN9q0YDWqncPIGafoX6LH0mM5QZJibvnz/3ZOw="/>
    </ext>
  </extLst>
</workbook>
</file>

<file path=xl/sharedStrings.xml><?xml version="1.0" encoding="utf-8"?>
<sst xmlns="http://schemas.openxmlformats.org/spreadsheetml/2006/main" count="3310" uniqueCount="1269">
  <si>
    <t>M</t>
  </si>
  <si>
    <t>Race Points (inc Guests)</t>
  </si>
  <si>
    <t>Intra-club Race Positions</t>
  </si>
  <si>
    <t>F</t>
  </si>
  <si>
    <t>TOTAL</t>
  </si>
  <si>
    <t>CAC</t>
  </si>
  <si>
    <t>CTC</t>
  </si>
  <si>
    <t>Ely</t>
  </si>
  <si>
    <t>HI</t>
  </si>
  <si>
    <t>HRC</t>
  </si>
  <si>
    <t>NJ</t>
  </si>
  <si>
    <t>RR</t>
  </si>
  <si>
    <t>SS</t>
  </si>
  <si>
    <t>Position</t>
  </si>
  <si>
    <t>Time</t>
  </si>
  <si>
    <t>Name</t>
  </si>
  <si>
    <t>Club</t>
  </si>
  <si>
    <t>Gender</t>
  </si>
  <si>
    <t>Gen-Pos</t>
  </si>
  <si>
    <t>Club-Gender</t>
  </si>
  <si>
    <t>KHResults</t>
  </si>
  <si>
    <t>Race 5 - ROYSTON RUNNERS</t>
  </si>
  <si>
    <t>Arkwright's 2023 LEAGUE TABLE</t>
  </si>
  <si>
    <t>CLUB</t>
  </si>
  <si>
    <t>CAT</t>
  </si>
  <si>
    <t>POINTS</t>
  </si>
  <si>
    <t>LESS TOTAL RUNNERS</t>
  </si>
  <si>
    <t>FINAL SCORE</t>
  </si>
  <si>
    <t>FS-M</t>
  </si>
  <si>
    <t>FS-F</t>
  </si>
  <si>
    <t>RACE POS</t>
  </si>
  <si>
    <t>CTCHI</t>
  </si>
  <si>
    <t>ELY</t>
  </si>
  <si>
    <t>SCORE</t>
  </si>
  <si>
    <t>S-M</t>
  </si>
  <si>
    <t>S-F</t>
  </si>
  <si>
    <t>S-C</t>
  </si>
  <si>
    <t>LEAGUE POS</t>
  </si>
  <si>
    <t>H</t>
  </si>
  <si>
    <t>MALE</t>
  </si>
  <si>
    <t>I</t>
  </si>
  <si>
    <t>FEMALE</t>
  </si>
  <si>
    <t>COMBINED</t>
  </si>
  <si>
    <t>J</t>
  </si>
  <si>
    <t>K</t>
  </si>
  <si>
    <t>L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</si>
  <si>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</si>
  <si>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</si>
  <si>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</si>
  <si>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</si>
  <si>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</si>
  <si>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</si>
  <si>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</si>
  <si>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</si>
  <si>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</si>
  <si>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</si>
  <si>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 xml:space="preserve"> Male Total</t>
  </si>
  <si>
    <t xml:space="preserve"> Female Total</t>
  </si>
  <si>
    <t>Pos</t>
  </si>
  <si>
    <t>Est Time</t>
  </si>
  <si>
    <t>DeDup</t>
  </si>
  <si>
    <t>Numbers</t>
  </si>
  <si>
    <t>CheckClub</t>
  </si>
  <si>
    <t>Timecheck</t>
  </si>
  <si>
    <t>Sullivan Smith</t>
  </si>
  <si>
    <t>Peter Miller</t>
  </si>
  <si>
    <t>Chay Hopkins</t>
  </si>
  <si>
    <t>Fredrik Krylander</t>
  </si>
  <si>
    <t>Mark Sampson</t>
  </si>
  <si>
    <t>Robert Dobson</t>
  </si>
  <si>
    <t>Mark Hayward</t>
  </si>
  <si>
    <t>Tim Jones</t>
  </si>
  <si>
    <t>Paul Brear Clarkson</t>
  </si>
  <si>
    <t>James Smith</t>
  </si>
  <si>
    <t>Hamish Morton</t>
  </si>
  <si>
    <t>Patick Dickinson</t>
  </si>
  <si>
    <t>Paul Shearer</t>
  </si>
  <si>
    <t xml:space="preserve"> </t>
  </si>
  <si>
    <t>Tom Beach</t>
  </si>
  <si>
    <t>Rich Sales</t>
  </si>
  <si>
    <t>Joshua Brown</t>
  </si>
  <si>
    <t>Luke Ashby</t>
  </si>
  <si>
    <t>Paul Holley</t>
  </si>
  <si>
    <t>Dominic Milham</t>
  </si>
  <si>
    <t>James Bass</t>
  </si>
  <si>
    <t>Rick Merrick</t>
  </si>
  <si>
    <t>Ben Veitch</t>
  </si>
  <si>
    <t>Dylan Rylan</t>
  </si>
  <si>
    <t>Matt Everett</t>
  </si>
  <si>
    <t>Sam Sadler</t>
  </si>
  <si>
    <t>Ruben Cowell</t>
  </si>
  <si>
    <t>Tom Levinson</t>
  </si>
  <si>
    <t>David Raimondo</t>
  </si>
  <si>
    <t>Alexander Upstone</t>
  </si>
  <si>
    <t>David Harrison</t>
  </si>
  <si>
    <t>Jonathan Adams</t>
  </si>
  <si>
    <t>Alessandro Borraccino</t>
  </si>
  <si>
    <t>David Riley</t>
  </si>
  <si>
    <t>Maxwell Buchanna</t>
  </si>
  <si>
    <t>Jordon Parrett</t>
  </si>
  <si>
    <t>Alexander Rogers</t>
  </si>
  <si>
    <t>Sam Russell</t>
  </si>
  <si>
    <t>Ben Morris</t>
  </si>
  <si>
    <t>Nick Vanagtmaal</t>
  </si>
  <si>
    <t>Paul Makowski</t>
  </si>
  <si>
    <t>James Fisher</t>
  </si>
  <si>
    <t>Ryan De Vooght-Johnson</t>
  </si>
  <si>
    <t>Iain Henley</t>
  </si>
  <si>
    <t>Isabel Mansley</t>
  </si>
  <si>
    <t>Josephine Edmunds</t>
  </si>
  <si>
    <t>David Brookes</t>
  </si>
  <si>
    <t>Ross Wenlock</t>
  </si>
  <si>
    <t>Vicki Moignard</t>
  </si>
  <si>
    <t>Tom Moss</t>
  </si>
  <si>
    <t>Ed Mezzetti</t>
  </si>
  <si>
    <t>Daniel Gladwin</t>
  </si>
  <si>
    <t>John Morley</t>
  </si>
  <si>
    <t>Tim McMahon</t>
  </si>
  <si>
    <t>Chris Grieco</t>
  </si>
  <si>
    <t>Samuel Bream</t>
  </si>
  <si>
    <t>Chris Sewell</t>
  </si>
  <si>
    <t>Joanna Colley</t>
  </si>
  <si>
    <t>Martin Sewell</t>
  </si>
  <si>
    <t>Stephen Howard</t>
  </si>
  <si>
    <t>David Percy</t>
  </si>
  <si>
    <t>Graham Hill</t>
  </si>
  <si>
    <t>Rachel Barnes</t>
  </si>
  <si>
    <t>Harry Minnette</t>
  </si>
  <si>
    <t>Chris Hunt</t>
  </si>
  <si>
    <t>Thomas Allen</t>
  </si>
  <si>
    <t>Charlie Minnette</t>
  </si>
  <si>
    <t>Alan Taylor</t>
  </si>
  <si>
    <t>Peter Royle</t>
  </si>
  <si>
    <t>Marc Feary</t>
  </si>
  <si>
    <t>Will Allen</t>
  </si>
  <si>
    <t>Jonathan Durward</t>
  </si>
  <si>
    <t>Peter Wood</t>
  </si>
  <si>
    <t>Graham Chapman</t>
  </si>
  <si>
    <t>Ethan Cole</t>
  </si>
  <si>
    <t>Oliver Hughes</t>
  </si>
  <si>
    <t>Ben Smith</t>
  </si>
  <si>
    <t>Grant Sherbourne</t>
  </si>
  <si>
    <t>Daniel Tee</t>
  </si>
  <si>
    <t>Zac Brown</t>
  </si>
  <si>
    <t>Lilian Corbett</t>
  </si>
  <si>
    <t>Chris Burns</t>
  </si>
  <si>
    <t>Michael Hutchings</t>
  </si>
  <si>
    <t>Darren Elsom</t>
  </si>
  <si>
    <t>Martin Collins</t>
  </si>
  <si>
    <t>Rob Moir</t>
  </si>
  <si>
    <t>Matthew Billis</t>
  </si>
  <si>
    <t>Andy Briggs</t>
  </si>
  <si>
    <t>Lee Cackett</t>
  </si>
  <si>
    <t>Stuart McClaran</t>
  </si>
  <si>
    <t>Amie Reed</t>
  </si>
  <si>
    <t>Ben Reynolds</t>
  </si>
  <si>
    <t>Christopher Underwood</t>
  </si>
  <si>
    <t>Marc Drury</t>
  </si>
  <si>
    <t>Kate Millward</t>
  </si>
  <si>
    <t>Cameron Martin</t>
  </si>
  <si>
    <t>Martin Clay</t>
  </si>
  <si>
    <t>Alex Levantis</t>
  </si>
  <si>
    <t>Lee Thompson</t>
  </si>
  <si>
    <t>Hannah Broom</t>
  </si>
  <si>
    <t>Paul Haynes</t>
  </si>
  <si>
    <t>Michelle Van Lill</t>
  </si>
  <si>
    <t>James Rutland</t>
  </si>
  <si>
    <t>Alan Jones</t>
  </si>
  <si>
    <t>Mark Novels</t>
  </si>
  <si>
    <t>Brian Jones</t>
  </si>
  <si>
    <t>Shannon Burke</t>
  </si>
  <si>
    <t>Mike Barnaby</t>
  </si>
  <si>
    <t>Fliss Tournant</t>
  </si>
  <si>
    <t>Ruby Rae-Smith</t>
  </si>
  <si>
    <t>Chris Kelly</t>
  </si>
  <si>
    <t>Iain Cummings</t>
  </si>
  <si>
    <t>Tim Davies</t>
  </si>
  <si>
    <t>Stephen Edwards</t>
  </si>
  <si>
    <t>Sonia Trickey</t>
  </si>
  <si>
    <t>James Minnette</t>
  </si>
  <si>
    <t>Russell Valiant</t>
  </si>
  <si>
    <t>Nelson Cuthburt</t>
  </si>
  <si>
    <t>Kayleigh Williams</t>
  </si>
  <si>
    <t>Chris Austin</t>
  </si>
  <si>
    <t>Nils Darphin</t>
  </si>
  <si>
    <t>Katie Hansel</t>
  </si>
  <si>
    <t>Lucy Drummond</t>
  </si>
  <si>
    <t>Kelvin Southgate</t>
  </si>
  <si>
    <t>Sydney Barfield</t>
  </si>
  <si>
    <t>Tom Weaver Smith</t>
  </si>
  <si>
    <t>Michael Frape</t>
  </si>
  <si>
    <t>Ethan Lewis</t>
  </si>
  <si>
    <t>Ank Michielsen</t>
  </si>
  <si>
    <t>James Crockford</t>
  </si>
  <si>
    <t>Tom Dudson</t>
  </si>
  <si>
    <t>Andy Fryatt</t>
  </si>
  <si>
    <t>Liam Ryder</t>
  </si>
  <si>
    <t>Ben Chamberlain</t>
  </si>
  <si>
    <t>Rhodri Corner</t>
  </si>
  <si>
    <t>Sarah Abramson</t>
  </si>
  <si>
    <t>Richard Hill</t>
  </si>
  <si>
    <t>Bethan Everson</t>
  </si>
  <si>
    <t>Claire Wilshaw</t>
  </si>
  <si>
    <t>Trevor Bunch</t>
  </si>
  <si>
    <t>Christine Barr</t>
  </si>
  <si>
    <t>Elke Hausler</t>
  </si>
  <si>
    <t>Rebecca Oettle</t>
  </si>
  <si>
    <t>Andrew Brown</t>
  </si>
  <si>
    <t>Liam Elvidge</t>
  </si>
  <si>
    <t>Ryan Forwood</t>
  </si>
  <si>
    <t>Trevor Coleman</t>
  </si>
  <si>
    <t>Adam Nix</t>
  </si>
  <si>
    <t>Louis Rolfe</t>
  </si>
  <si>
    <t>George Smith</t>
  </si>
  <si>
    <t>Zoe Robinson</t>
  </si>
  <si>
    <t>James Mills</t>
  </si>
  <si>
    <t>Trish Barker-Barrett</t>
  </si>
  <si>
    <t>Estivy Perez</t>
  </si>
  <si>
    <t>Emily Sweatt</t>
  </si>
  <si>
    <t>Scott McCarthy</t>
  </si>
  <si>
    <t>Clare Noble</t>
  </si>
  <si>
    <t>Ian Butcher</t>
  </si>
  <si>
    <t>Teresa Almeida</t>
  </si>
  <si>
    <t>Paul Feetenby</t>
  </si>
  <si>
    <t>Chris Allen</t>
  </si>
  <si>
    <t>Jen Moss</t>
  </si>
  <si>
    <t>Mark Thackstone</t>
  </si>
  <si>
    <t>Mark Geddie</t>
  </si>
  <si>
    <t>Alex Eberlin</t>
  </si>
  <si>
    <t>Chris Poole</t>
  </si>
  <si>
    <t>Stuart Aldridge</t>
  </si>
  <si>
    <t>Andy Barber</t>
  </si>
  <si>
    <t>Zib Gotto</t>
  </si>
  <si>
    <t>Toby Lumsden</t>
  </si>
  <si>
    <t>John James</t>
  </si>
  <si>
    <t>Andrew Moore</t>
  </si>
  <si>
    <t>Neville Clarke</t>
  </si>
  <si>
    <t>Harry Druiff</t>
  </si>
  <si>
    <t>Stuart Nunn</t>
  </si>
  <si>
    <t>Barry Graves</t>
  </si>
  <si>
    <t>Rajeev Das</t>
  </si>
  <si>
    <t>Martyn Leeks</t>
  </si>
  <si>
    <t>Neil Halls</t>
  </si>
  <si>
    <t>Rob Calvert</t>
  </si>
  <si>
    <t>Jonny Coe</t>
  </si>
  <si>
    <t>Gavin Belsham</t>
  </si>
  <si>
    <t>Miguel Torres</t>
  </si>
  <si>
    <t>Kat Postlethwaite</t>
  </si>
  <si>
    <t>Frederick Cheung</t>
  </si>
  <si>
    <t>Andrew Thompson</t>
  </si>
  <si>
    <t>Catriona Buchanan</t>
  </si>
  <si>
    <t>Stuart Holmes</t>
  </si>
  <si>
    <t>Wendy Ancill</t>
  </si>
  <si>
    <t>Jane Munro</t>
  </si>
  <si>
    <t>Martin Smith</t>
  </si>
  <si>
    <t>Michael Brentnall</t>
  </si>
  <si>
    <t>Kerry Harrington</t>
  </si>
  <si>
    <t>Justin Smith</t>
  </si>
  <si>
    <t>Laura Upstone</t>
  </si>
  <si>
    <t>Ali Driver</t>
  </si>
  <si>
    <t>Sara Rogger</t>
  </si>
  <si>
    <t>Jeremy Reader</t>
  </si>
  <si>
    <t>Chris Shelley</t>
  </si>
  <si>
    <t>Michelle Berry</t>
  </si>
  <si>
    <t>Nicole Smith</t>
  </si>
  <si>
    <t>Mark Fitzhenry</t>
  </si>
  <si>
    <t>Valerie Gustin</t>
  </si>
  <si>
    <t>Giulia Pilleri</t>
  </si>
  <si>
    <t>Helen Howard</t>
  </si>
  <si>
    <t>Ollie Stephens</t>
  </si>
  <si>
    <t>Cheryl Trundle</t>
  </si>
  <si>
    <t>Mike Taylor</t>
  </si>
  <si>
    <t>Mel Hill</t>
  </si>
  <si>
    <t>Darren Murfitt</t>
  </si>
  <si>
    <t>David Carnac</t>
  </si>
  <si>
    <t>Richard Viney</t>
  </si>
  <si>
    <t>Dotty Albro</t>
  </si>
  <si>
    <t>Nick Cole</t>
  </si>
  <si>
    <t>Charlotte Diggins</t>
  </si>
  <si>
    <t>Dickon Clark</t>
  </si>
  <si>
    <t>Allistair Berry</t>
  </si>
  <si>
    <t>Nicole Sisson</t>
  </si>
  <si>
    <t>Tony Kelly</t>
  </si>
  <si>
    <t>Katharine Lewis</t>
  </si>
  <si>
    <t>Gwen Graves</t>
  </si>
  <si>
    <t>Angela Drury</t>
  </si>
  <si>
    <t>Ronan Cassidy</t>
  </si>
  <si>
    <t>Sil Clay</t>
  </si>
  <si>
    <t>Romy Barfield</t>
  </si>
  <si>
    <t>Zoe Taylor</t>
  </si>
  <si>
    <t>Debbie Abraham</t>
  </si>
  <si>
    <t>Fern Pullen</t>
  </si>
  <si>
    <t>Matt Pullen</t>
  </si>
  <si>
    <t>Heather Withers</t>
  </si>
  <si>
    <t>Tim Long</t>
  </si>
  <si>
    <t>Karl Howard</t>
  </si>
  <si>
    <t>Margit Wendelberger James</t>
  </si>
  <si>
    <t>Kayleigh King</t>
  </si>
  <si>
    <t>Brian Munns</t>
  </si>
  <si>
    <t>Jonathan Price</t>
  </si>
  <si>
    <t>Andrew Rands</t>
  </si>
  <si>
    <t>Tracey Read</t>
  </si>
  <si>
    <t>Emily Moore</t>
  </si>
  <si>
    <t>Andrew Scarlett</t>
  </si>
  <si>
    <t>Iain Rogers</t>
  </si>
  <si>
    <t>Jane Cuthbert</t>
  </si>
  <si>
    <t>Angela Brennan</t>
  </si>
  <si>
    <t>Charlotte Nevison</t>
  </si>
  <si>
    <t>David Mail</t>
  </si>
  <si>
    <t>Ruth Eberhardt</t>
  </si>
  <si>
    <t>Rachel Everitt</t>
  </si>
  <si>
    <t>Suzanne Bailey</t>
  </si>
  <si>
    <t>Les Bass</t>
  </si>
  <si>
    <t>Suzzane De Vooght-Johnson</t>
  </si>
  <si>
    <t>Sianie Painter</t>
  </si>
  <si>
    <t>Sophie Horsford</t>
  </si>
  <si>
    <t>Heather Keenan</t>
  </si>
  <si>
    <t>Amanda Swann</t>
  </si>
  <si>
    <t>Emma Burns</t>
  </si>
  <si>
    <t>Bridget Wallwin</t>
  </si>
  <si>
    <t>Harvey Dunn</t>
  </si>
  <si>
    <t>Neil Marsh</t>
  </si>
  <si>
    <t>Nick White</t>
  </si>
  <si>
    <t>Alex Robelow</t>
  </si>
  <si>
    <t>Silke Sheppard</t>
  </si>
  <si>
    <t>Helen Morris</t>
  </si>
  <si>
    <t>Amanda Lasseter</t>
  </si>
  <si>
    <t>Kara Eagling</t>
  </si>
  <si>
    <t>Jim Withers</t>
  </si>
  <si>
    <t>Fiona Waddelow</t>
  </si>
  <si>
    <t>Hamish Ross</t>
  </si>
  <si>
    <t>Clare Robinson</t>
  </si>
  <si>
    <t>Lucy Harrison</t>
  </si>
  <si>
    <t>Malcolm Osbourn</t>
  </si>
  <si>
    <t>Sophie Adams</t>
  </si>
  <si>
    <t>Anthony Irwin</t>
  </si>
  <si>
    <t>Adam Thomas</t>
  </si>
  <si>
    <t>Fran Fryatt</t>
  </si>
  <si>
    <t>Eric Taylor</t>
  </si>
  <si>
    <t>Jan Holmes</t>
  </si>
  <si>
    <t>Sarah Kinston</t>
  </si>
  <si>
    <t>Angela Marin</t>
  </si>
  <si>
    <t>Sarah Robelow</t>
  </si>
  <si>
    <t>Debbie Fisher</t>
  </si>
  <si>
    <t>Clare Bacchus</t>
  </si>
  <si>
    <t>Sue Brentnall</t>
  </si>
  <si>
    <t>Pauline Blake</t>
  </si>
  <si>
    <t>Julie Smith</t>
  </si>
  <si>
    <t>Annemarie Humphreys</t>
  </si>
  <si>
    <t>Chris Aylmer</t>
  </si>
  <si>
    <t>Sarah Martin</t>
  </si>
  <si>
    <t>Angelina Snook</t>
  </si>
  <si>
    <t>Jackie Henley</t>
  </si>
  <si>
    <t>Caroline McIntosh</t>
  </si>
  <si>
    <t>Joanne Boutell</t>
  </si>
  <si>
    <t>Fiona Viney</t>
  </si>
  <si>
    <t>John Turner</t>
  </si>
  <si>
    <t>Jacqueline Hayward</t>
  </si>
  <si>
    <t>Jenny Payne</t>
  </si>
  <si>
    <t>Pearl Fay</t>
  </si>
  <si>
    <t>David Greenham</t>
  </si>
  <si>
    <t>Jacqueline Bell</t>
  </si>
  <si>
    <t>Rebecca Hannah</t>
  </si>
  <si>
    <t>Gill Owen</t>
  </si>
  <si>
    <t>Pamela Abbott</t>
  </si>
  <si>
    <t>Cheryl Boswell</t>
  </si>
  <si>
    <t>Graham Bloomfield</t>
  </si>
  <si>
    <t>Bobby Gwyther</t>
  </si>
  <si>
    <t>Marisa Rispoli</t>
  </si>
  <si>
    <t>Tamsin Cromwell</t>
  </si>
  <si>
    <t>Offset</t>
  </si>
  <si>
    <t>Watch 1</t>
  </si>
  <si>
    <t>Watch 2</t>
  </si>
  <si>
    <t>00:17:14.260</t>
  </si>
  <si>
    <t>00:17:13.880</t>
  </si>
  <si>
    <t>00:17:16.310</t>
  </si>
  <si>
    <t>00:17:16.060</t>
  </si>
  <si>
    <t>00:17:24.950</t>
  </si>
  <si>
    <t>00:17:24.610</t>
  </si>
  <si>
    <t>00:17:28.380</t>
  </si>
  <si>
    <t>00:17:28.160</t>
  </si>
  <si>
    <t>00:17:33.000</t>
  </si>
  <si>
    <t>00:17:32.680</t>
  </si>
  <si>
    <t>00:17:34.850</t>
  </si>
  <si>
    <t>00:17:34.320</t>
  </si>
  <si>
    <t>00:17:54.630</t>
  </si>
  <si>
    <t>00:17:53.840</t>
  </si>
  <si>
    <t>00:18:01.170</t>
  </si>
  <si>
    <t>00:18:00.700</t>
  </si>
  <si>
    <t>00:18:08.140</t>
  </si>
  <si>
    <t>00:18:07.320</t>
  </si>
  <si>
    <t>00:18:09.500</t>
  </si>
  <si>
    <t>00:18:08.740</t>
  </si>
  <si>
    <t>00:18:12.090</t>
  </si>
  <si>
    <t>00:18:11.700</t>
  </si>
  <si>
    <t>00:18:18.660</t>
  </si>
  <si>
    <t>00:18:18.290</t>
  </si>
  <si>
    <t>00:18:21.200</t>
  </si>
  <si>
    <t>00:18:20.560</t>
  </si>
  <si>
    <t>00:18:22.100</t>
  </si>
  <si>
    <t>00:18:21.450</t>
  </si>
  <si>
    <t>00:18:24.610</t>
  </si>
  <si>
    <t>00:18:24.080</t>
  </si>
  <si>
    <t>00:18:28.570</t>
  </si>
  <si>
    <t>00:18:28.260</t>
  </si>
  <si>
    <t>00:18:31.180</t>
  </si>
  <si>
    <t>00:18:30.920</t>
  </si>
  <si>
    <t>00:18:32.310</t>
  </si>
  <si>
    <t>00:18:31.740</t>
  </si>
  <si>
    <t>00:18:36.000</t>
  </si>
  <si>
    <t>00:18:35.790</t>
  </si>
  <si>
    <t>00:18:37.340</t>
  </si>
  <si>
    <t>00:18:36.980</t>
  </si>
  <si>
    <t>00:18:47.780</t>
  </si>
  <si>
    <t>00:18:47.230</t>
  </si>
  <si>
    <t>00:18:48.750</t>
  </si>
  <si>
    <t>00:18:48.130</t>
  </si>
  <si>
    <t>00:18:58.720</t>
  </si>
  <si>
    <t>00:18:59.060</t>
  </si>
  <si>
    <t>00:19:00.740</t>
  </si>
  <si>
    <t>00:19:00.790</t>
  </si>
  <si>
    <t>00:19:01.590</t>
  </si>
  <si>
    <t>00:19:01.410</t>
  </si>
  <si>
    <t>00:19:02.500</t>
  </si>
  <si>
    <t>00:19:02.150</t>
  </si>
  <si>
    <t>00:19:03.810</t>
  </si>
  <si>
    <t>00:19:03.290</t>
  </si>
  <si>
    <t>00:19:07.110</t>
  </si>
  <si>
    <t>00:19:06.730</t>
  </si>
  <si>
    <t>00:19:14.340</t>
  </si>
  <si>
    <t>00:19:13.980</t>
  </si>
  <si>
    <t>00:19:20.620</t>
  </si>
  <si>
    <t>00:19:20.610</t>
  </si>
  <si>
    <t>00:19:27.180</t>
  </si>
  <si>
    <t>00:19:27.080</t>
  </si>
  <si>
    <t>00:19:29.650</t>
  </si>
  <si>
    <t>00:19:29.390</t>
  </si>
  <si>
    <t>00:19:32.270</t>
  </si>
  <si>
    <t>00:19:31.880</t>
  </si>
  <si>
    <t>00:19:37.900</t>
  </si>
  <si>
    <t>00:19:38.350</t>
  </si>
  <si>
    <t>00:19:40.020</t>
  </si>
  <si>
    <t>00:19:40.010</t>
  </si>
  <si>
    <t>00:19:50.700</t>
  </si>
  <si>
    <t>00:19:50.470</t>
  </si>
  <si>
    <t>00:19:52.790</t>
  </si>
  <si>
    <t>00:19:52.220</t>
  </si>
  <si>
    <t>00:19:57.990</t>
  </si>
  <si>
    <t>00:19:57.040</t>
  </si>
  <si>
    <t>00:20:07.030</t>
  </si>
  <si>
    <t>00:20:06.380</t>
  </si>
  <si>
    <t>00:20:10.240</t>
  </si>
  <si>
    <t>00:20:10.520</t>
  </si>
  <si>
    <t>00:20:11.310</t>
  </si>
  <si>
    <t>00:20:11.220</t>
  </si>
  <si>
    <t>00:20:12.720</t>
  </si>
  <si>
    <t>00:20:12.420</t>
  </si>
  <si>
    <t>00:20:15.210</t>
  </si>
  <si>
    <t>00:20:15.380</t>
  </si>
  <si>
    <t>00:20:18.030</t>
  </si>
  <si>
    <t>00:20:17.660</t>
  </si>
  <si>
    <t>00:20:22.060</t>
  </si>
  <si>
    <t>00:20:21.520</t>
  </si>
  <si>
    <t>00:20:22.940</t>
  </si>
  <si>
    <t>00:20:22.330</t>
  </si>
  <si>
    <t>00:20:26.770</t>
  </si>
  <si>
    <t>00:20:26.750</t>
  </si>
  <si>
    <t>00:20:27.560</t>
  </si>
  <si>
    <t>00:20:27.410</t>
  </si>
  <si>
    <t>00:20:30.740</t>
  </si>
  <si>
    <t>00:20:30.920</t>
  </si>
  <si>
    <t>00:20:31.540</t>
  </si>
  <si>
    <t>00:20:31.460</t>
  </si>
  <si>
    <t>00:20:32.620</t>
  </si>
  <si>
    <t>00:20:32.510</t>
  </si>
  <si>
    <t>00:20:33.790</t>
  </si>
  <si>
    <t>00:20:33.910</t>
  </si>
  <si>
    <t>00:20:37.960</t>
  </si>
  <si>
    <t>00:20:37.860</t>
  </si>
  <si>
    <t>00:20:43.910</t>
  </si>
  <si>
    <t>00:20:45.090</t>
  </si>
  <si>
    <t>00:20:45.000</t>
  </si>
  <si>
    <t>00:20:46.080</t>
  </si>
  <si>
    <t>00:20:45.940</t>
  </si>
  <si>
    <t>00:20:50.310</t>
  </si>
  <si>
    <t>00:20:50.080</t>
  </si>
  <si>
    <t>00:20:52.100</t>
  </si>
  <si>
    <t>00:20:51.990</t>
  </si>
  <si>
    <t>00:20:53.620</t>
  </si>
  <si>
    <t>00:20:53.250</t>
  </si>
  <si>
    <t>00:20:59.440</t>
  </si>
  <si>
    <t>00:20:58.950</t>
  </si>
  <si>
    <t>00:21:02.900</t>
  </si>
  <si>
    <t>00:21:01.610</t>
  </si>
  <si>
    <t>00:21:05.260</t>
  </si>
  <si>
    <t>00:21:05.110</t>
  </si>
  <si>
    <t>00:21:06.000</t>
  </si>
  <si>
    <t>00:21:05.940</t>
  </si>
  <si>
    <t>00:21:07.710</t>
  </si>
  <si>
    <t>00:21:07.510</t>
  </si>
  <si>
    <t>00:21:09.110</t>
  </si>
  <si>
    <t>00:21:08.510</t>
  </si>
  <si>
    <t>00:21:10.720</t>
  </si>
  <si>
    <t>00:21:10.710</t>
  </si>
  <si>
    <t>00:21:13.280</t>
  </si>
  <si>
    <t>00:21:13.160</t>
  </si>
  <si>
    <t>00:21:14.020</t>
  </si>
  <si>
    <t>00:21:13.950</t>
  </si>
  <si>
    <t>00:21:15.650</t>
  </si>
  <si>
    <t>00:21:15.220</t>
  </si>
  <si>
    <t>00:21:16.690</t>
  </si>
  <si>
    <t>00:21:16.220</t>
  </si>
  <si>
    <t>00:21:19.750</t>
  </si>
  <si>
    <t>00:21:19.290</t>
  </si>
  <si>
    <t>00:21:23.550</t>
  </si>
  <si>
    <t>00:21:23.160</t>
  </si>
  <si>
    <t>00:21:25.490</t>
  </si>
  <si>
    <t>00:21:25.080</t>
  </si>
  <si>
    <t>00:21:26.220</t>
  </si>
  <si>
    <t>00:21:26.070</t>
  </si>
  <si>
    <t>00:21:26.880</t>
  </si>
  <si>
    <t>00:21:26.700</t>
  </si>
  <si>
    <t>00:21:29.400</t>
  </si>
  <si>
    <t>00:21:29.670</t>
  </si>
  <si>
    <t>00:21:32.700</t>
  </si>
  <si>
    <t>00:21:32.410</t>
  </si>
  <si>
    <t>00:21:34.100</t>
  </si>
  <si>
    <t>00:21:33.840</t>
  </si>
  <si>
    <t>00:21:34.500</t>
  </si>
  <si>
    <t>00:21:34.360</t>
  </si>
  <si>
    <t>00:21:35.200</t>
  </si>
  <si>
    <t>00:21:35.080</t>
  </si>
  <si>
    <t>00:21:36.520</t>
  </si>
  <si>
    <t>00:21:36.180</t>
  </si>
  <si>
    <t>00:21:41.760</t>
  </si>
  <si>
    <t>00:21:41.350</t>
  </si>
  <si>
    <t>00:21:42.900</t>
  </si>
  <si>
    <t>00:21:42.550</t>
  </si>
  <si>
    <t>00:21:43.840</t>
  </si>
  <si>
    <t>00:21:43.130</t>
  </si>
  <si>
    <t>00:21:44.650</t>
  </si>
  <si>
    <t>00:21:44.240</t>
  </si>
  <si>
    <t>00:21:45.520</t>
  </si>
  <si>
    <t>00:21:44.860</t>
  </si>
  <si>
    <t>00:21:47.230</t>
  </si>
  <si>
    <t>00:21:46.410</t>
  </si>
  <si>
    <t>00:21:49.660</t>
  </si>
  <si>
    <t>00:21:49.410</t>
  </si>
  <si>
    <t>00:21:50.100</t>
  </si>
  <si>
    <t>00:21:49.880</t>
  </si>
  <si>
    <t>00:21:50.580</t>
  </si>
  <si>
    <t>00:21:50.460</t>
  </si>
  <si>
    <t>00:21:51.810</t>
  </si>
  <si>
    <t>00:21:51.160</t>
  </si>
  <si>
    <t>00:21:52.900</t>
  </si>
  <si>
    <t>00:21:52.600</t>
  </si>
  <si>
    <t>00:21:53.790</t>
  </si>
  <si>
    <t>00:21:53.440</t>
  </si>
  <si>
    <t>00:21:57.880</t>
  </si>
  <si>
    <t>00:21:58.220</t>
  </si>
  <si>
    <t>00:22:01.340</t>
  </si>
  <si>
    <t>00:22:01.310</t>
  </si>
  <si>
    <t>00:22:02.740</t>
  </si>
  <si>
    <t>00:22:02.750</t>
  </si>
  <si>
    <t>00:22:09.510</t>
  </si>
  <si>
    <t>00:22:09.540</t>
  </si>
  <si>
    <t>00:22:10.210</t>
  </si>
  <si>
    <t>00:22:10.160</t>
  </si>
  <si>
    <t>00:22:11.510</t>
  </si>
  <si>
    <t>00:22:11.660</t>
  </si>
  <si>
    <t>00:22:16.900</t>
  </si>
  <si>
    <t>00:22:16.800</t>
  </si>
  <si>
    <t>00:22:19.190</t>
  </si>
  <si>
    <t>00:22:18.660</t>
  </si>
  <si>
    <t>00:22:25.380</t>
  </si>
  <si>
    <t>00:22:25.580</t>
  </si>
  <si>
    <t>00:22:28.150</t>
  </si>
  <si>
    <t>00:22:27.070</t>
  </si>
  <si>
    <t>00:22:29.070</t>
  </si>
  <si>
    <t>00:22:28.600</t>
  </si>
  <si>
    <t>00:22:30.460</t>
  </si>
  <si>
    <t>00:22:30.100</t>
  </si>
  <si>
    <t>00:22:30.810</t>
  </si>
  <si>
    <t>00:22:30.880</t>
  </si>
  <si>
    <t>00:22:35.320</t>
  </si>
  <si>
    <t>00:22:36.300</t>
  </si>
  <si>
    <t>00:22:35.930</t>
  </si>
  <si>
    <t>00:22:37.280</t>
  </si>
  <si>
    <t>00:22:36.880</t>
  </si>
  <si>
    <t>00:22:38.120</t>
  </si>
  <si>
    <t>00:22:37.660</t>
  </si>
  <si>
    <t>00:22:39.960</t>
  </si>
  <si>
    <t>00:22:39.140</t>
  </si>
  <si>
    <t>00:22:41.240</t>
  </si>
  <si>
    <t>00:22:41.050</t>
  </si>
  <si>
    <t>00:22:45.310</t>
  </si>
  <si>
    <t>00:22:45.160</t>
  </si>
  <si>
    <t>00:22:48.240</t>
  </si>
  <si>
    <t>00:22:48.200</t>
  </si>
  <si>
    <t>00:22:49.800</t>
  </si>
  <si>
    <t>00:22:49.980</t>
  </si>
  <si>
    <t>00:22:51.110</t>
  </si>
  <si>
    <t>00:22:50.880</t>
  </si>
  <si>
    <t>00:22:52.180</t>
  </si>
  <si>
    <t>00:22:51.770</t>
  </si>
  <si>
    <t>00:22:53.830</t>
  </si>
  <si>
    <t>00:22:53.480</t>
  </si>
  <si>
    <t>00:22:56.180</t>
  </si>
  <si>
    <t>00:22:56.040</t>
  </si>
  <si>
    <t>00:22:57.370</t>
  </si>
  <si>
    <t>00:22:57.150</t>
  </si>
  <si>
    <t>00:22:59.300</t>
  </si>
  <si>
    <t>00:22:58.750</t>
  </si>
  <si>
    <t>00:23:00.010</t>
  </si>
  <si>
    <t>00:22:59.600</t>
  </si>
  <si>
    <t>00:23:05.470</t>
  </si>
  <si>
    <t>00:23:05.510</t>
  </si>
  <si>
    <t>00:23:06.370</t>
  </si>
  <si>
    <t>00:23:06.060</t>
  </si>
  <si>
    <t>00:23:09.180</t>
  </si>
  <si>
    <t>00:23:09.390</t>
  </si>
  <si>
    <t>00:23:12.750</t>
  </si>
  <si>
    <t>00:23:12.790</t>
  </si>
  <si>
    <t>00:23:13.570</t>
  </si>
  <si>
    <t>00:23:13.380</t>
  </si>
  <si>
    <t>00:23:15.320</t>
  </si>
  <si>
    <t>00:23:14.710</t>
  </si>
  <si>
    <t>00:23:17.840</t>
  </si>
  <si>
    <t>00:23:17.780</t>
  </si>
  <si>
    <t>00:23:19.210</t>
  </si>
  <si>
    <t>00:23:18.680</t>
  </si>
  <si>
    <t>00:23:23.560</t>
  </si>
  <si>
    <t>00:23:23.050</t>
  </si>
  <si>
    <t>00:23:27.590</t>
  </si>
  <si>
    <t>00:23:27.620</t>
  </si>
  <si>
    <t>00:23:28.650</t>
  </si>
  <si>
    <t>00:23:28.350</t>
  </si>
  <si>
    <t>00:23:29.490</t>
  </si>
  <si>
    <t>00:23:29.100</t>
  </si>
  <si>
    <t>00:23:35.600</t>
  </si>
  <si>
    <t>00:23:35.660</t>
  </si>
  <si>
    <t>00:23:36.620</t>
  </si>
  <si>
    <t>00:23:36.410</t>
  </si>
  <si>
    <t>00:23:37.480</t>
  </si>
  <si>
    <t>00:23:37.110</t>
  </si>
  <si>
    <t>00:23:37.810</t>
  </si>
  <si>
    <t>00:23:37.540</t>
  </si>
  <si>
    <t>00:23:42.630</t>
  </si>
  <si>
    <t>00:23:42.140</t>
  </si>
  <si>
    <t>00:23:52.520</t>
  </si>
  <si>
    <t>00:23:52.160</t>
  </si>
  <si>
    <t>00:23:53.650</t>
  </si>
  <si>
    <t>00:23:53.440</t>
  </si>
  <si>
    <t>00:23:54.370</t>
  </si>
  <si>
    <t>00:23:54.020</t>
  </si>
  <si>
    <t>00:24:05.060</t>
  </si>
  <si>
    <t>00:24:04.430</t>
  </si>
  <si>
    <t>00:24:06.710</t>
  </si>
  <si>
    <t>00:24:06.120</t>
  </si>
  <si>
    <t>00:24:07.930</t>
  </si>
  <si>
    <t>00:24:07.500</t>
  </si>
  <si>
    <t>00:24:09.180</t>
  </si>
  <si>
    <t>00:24:08.940</t>
  </si>
  <si>
    <t>00:24:12.300</t>
  </si>
  <si>
    <t>00:24:11.120</t>
  </si>
  <si>
    <t>00:24:18.580</t>
  </si>
  <si>
    <t>00:24:18.720</t>
  </si>
  <si>
    <t>00:24:20.060</t>
  </si>
  <si>
    <t>00:24:19.540</t>
  </si>
  <si>
    <t>00:24:21.440</t>
  </si>
  <si>
    <t>00:24:20.880</t>
  </si>
  <si>
    <t>00:24:25.220</t>
  </si>
  <si>
    <t>00:24:25.260</t>
  </si>
  <si>
    <t>00:24:27.150</t>
  </si>
  <si>
    <t>00:24:26.800</t>
  </si>
  <si>
    <t>00:24:30.870</t>
  </si>
  <si>
    <t>00:24:30.380</t>
  </si>
  <si>
    <t>00:24:32.080</t>
  </si>
  <si>
    <t>00:24:31.820</t>
  </si>
  <si>
    <t>00:24:36.580</t>
  </si>
  <si>
    <t>00:24:36.480</t>
  </si>
  <si>
    <t>00:24:37.560</t>
  </si>
  <si>
    <t>00:24:37.140</t>
  </si>
  <si>
    <t>00:24:39.900</t>
  </si>
  <si>
    <t>00:24:39.850</t>
  </si>
  <si>
    <t>00:24:40.980</t>
  </si>
  <si>
    <t>00:24:40.540</t>
  </si>
  <si>
    <t>00:24:42.280</t>
  </si>
  <si>
    <t>00:24:41.910</t>
  </si>
  <si>
    <t>00:24:45.180</t>
  </si>
  <si>
    <t>00:24:44.770</t>
  </si>
  <si>
    <t>00:24:47.220</t>
  </si>
  <si>
    <t>00:24:46.980</t>
  </si>
  <si>
    <t>00:24:50.630</t>
  </si>
  <si>
    <t>00:24:50.600</t>
  </si>
  <si>
    <t>00:24:52.020</t>
  </si>
  <si>
    <t>00:24:51.510</t>
  </si>
  <si>
    <t>00:24:53.700</t>
  </si>
  <si>
    <t>00:24:53.260</t>
  </si>
  <si>
    <t>00:24:54.740</t>
  </si>
  <si>
    <t>00:24:54.200</t>
  </si>
  <si>
    <t>00:24:57.180</t>
  </si>
  <si>
    <t>00:24:58.260</t>
  </si>
  <si>
    <t>00:24:59.190</t>
  </si>
  <si>
    <t>00:24:58.950</t>
  </si>
  <si>
    <t>00:24:59.680</t>
  </si>
  <si>
    <t>00:24:59.610</t>
  </si>
  <si>
    <t>00:25:01.340</t>
  </si>
  <si>
    <t>00:25:00.880</t>
  </si>
  <si>
    <t>00:25:02.920</t>
  </si>
  <si>
    <t>00:25:01.600</t>
  </si>
  <si>
    <t>00:25:10.360</t>
  </si>
  <si>
    <t>00:25:09.920</t>
  </si>
  <si>
    <t>00:25:22.130</t>
  </si>
  <si>
    <t>00:25:22.070</t>
  </si>
  <si>
    <t>00:25:24.130</t>
  </si>
  <si>
    <t>00:25:24.220</t>
  </si>
  <si>
    <t>00:25:30.850</t>
  </si>
  <si>
    <t>00:25:30.400</t>
  </si>
  <si>
    <t>00:25:39.580</t>
  </si>
  <si>
    <t>00:25:39.140</t>
  </si>
  <si>
    <t>00:25:46.130</t>
  </si>
  <si>
    <t>00:25:46.120</t>
  </si>
  <si>
    <t>00:25:58.680</t>
  </si>
  <si>
    <t>00:25:58.350</t>
  </si>
  <si>
    <t>00:26:03.090</t>
  </si>
  <si>
    <t>00:26:02.640</t>
  </si>
  <si>
    <t>00:26:05.160</t>
  </si>
  <si>
    <t>00:26:04.830</t>
  </si>
  <si>
    <t>00:26:05.620</t>
  </si>
  <si>
    <t>00:26:05.290</t>
  </si>
  <si>
    <t>00:26:06.290</t>
  </si>
  <si>
    <t>00:26:05.860</t>
  </si>
  <si>
    <t>00:26:07.260</t>
  </si>
  <si>
    <t>00:26:06.670</t>
  </si>
  <si>
    <t>00:26:08.670</t>
  </si>
  <si>
    <t>00:26:07.770</t>
  </si>
  <si>
    <t>00:26:15.720</t>
  </si>
  <si>
    <t>00:26:15.270</t>
  </si>
  <si>
    <t>00:26:21.120</t>
  </si>
  <si>
    <t>00:26:20.730</t>
  </si>
  <si>
    <t>00:26:28.240</t>
  </si>
  <si>
    <t>00:26:27.380</t>
  </si>
  <si>
    <t>00:26:29.170</t>
  </si>
  <si>
    <t>00:26:28.220</t>
  </si>
  <si>
    <t>00:26:30.270</t>
  </si>
  <si>
    <t>00:26:29.790</t>
  </si>
  <si>
    <t>00:26:32.340</t>
  </si>
  <si>
    <t>00:26:31.820</t>
  </si>
  <si>
    <t>00:26:37.490</t>
  </si>
  <si>
    <t>00:26:37.180</t>
  </si>
  <si>
    <t>00:26:39.840</t>
  </si>
  <si>
    <t>00:26:39.410</t>
  </si>
  <si>
    <t>00:26:49.620</t>
  </si>
  <si>
    <t>00:26:49.450</t>
  </si>
  <si>
    <t>00:26:50.970</t>
  </si>
  <si>
    <t>00:26:50.420</t>
  </si>
  <si>
    <t>00:26:53.340</t>
  </si>
  <si>
    <t>00:26:53.160</t>
  </si>
  <si>
    <t>00:26:54.580</t>
  </si>
  <si>
    <t>00:26:53.960</t>
  </si>
  <si>
    <t>00:26:56.170</t>
  </si>
  <si>
    <t>00:26:55.120</t>
  </si>
  <si>
    <t>00:27:00.570</t>
  </si>
  <si>
    <t>00:27:00.540</t>
  </si>
  <si>
    <t>00:27:04.340</t>
  </si>
  <si>
    <t>00:27:03.960</t>
  </si>
  <si>
    <t>00:27:19.100</t>
  </si>
  <si>
    <t>00:27:18.690</t>
  </si>
  <si>
    <t>00:27:34.960</t>
  </si>
  <si>
    <t>00:27:34.260</t>
  </si>
  <si>
    <t>00:27:35.800</t>
  </si>
  <si>
    <t>00:27:35.400</t>
  </si>
  <si>
    <t>00:27:37.650</t>
  </si>
  <si>
    <t>00:27:37.120</t>
  </si>
  <si>
    <t>00:27:46.720</t>
  </si>
  <si>
    <t>00:27:46.350</t>
  </si>
  <si>
    <t>00:27:47.240</t>
  </si>
  <si>
    <t>00:27:46.920</t>
  </si>
  <si>
    <t>00:27:48.720</t>
  </si>
  <si>
    <t>00:27:48.320</t>
  </si>
  <si>
    <t>00:27:52.600</t>
  </si>
  <si>
    <t>00:27:52.640</t>
  </si>
  <si>
    <t>00:27:55.250</t>
  </si>
  <si>
    <t>00:27:55.000</t>
  </si>
  <si>
    <t>00:27:57.340</t>
  </si>
  <si>
    <t>00:27:57.890</t>
  </si>
  <si>
    <t>00:28:08.050</t>
  </si>
  <si>
    <t>00:28:08.040</t>
  </si>
  <si>
    <t>00:28:09.420</t>
  </si>
  <si>
    <t>00:28:08.810</t>
  </si>
  <si>
    <t>00:28:12.120</t>
  </si>
  <si>
    <t>00:28:12.010</t>
  </si>
  <si>
    <t>00:28:12.850</t>
  </si>
  <si>
    <t>00:28:12.760</t>
  </si>
  <si>
    <t>00:28:14.240</t>
  </si>
  <si>
    <t>00:28:13.980</t>
  </si>
  <si>
    <t>00:28:18.630</t>
  </si>
  <si>
    <t>00:28:18.460</t>
  </si>
  <si>
    <t>00:28:19.550</t>
  </si>
  <si>
    <t>00:28:19.260</t>
  </si>
  <si>
    <t>00:28:22.690</t>
  </si>
  <si>
    <t>00:28:22.620</t>
  </si>
  <si>
    <t>00:28:26.900</t>
  </si>
  <si>
    <t>00:28:27.040</t>
  </si>
  <si>
    <t>00:28:28.640</t>
  </si>
  <si>
    <t>00:28:28.300</t>
  </si>
  <si>
    <t>00:28:29.680</t>
  </si>
  <si>
    <t>00:28:29.460</t>
  </si>
  <si>
    <t>00:28:32.840</t>
  </si>
  <si>
    <t>00:28:32.900</t>
  </si>
  <si>
    <t>00:28:38.500</t>
  </si>
  <si>
    <t>00:28:38.790</t>
  </si>
  <si>
    <t>00:28:40.900</t>
  </si>
  <si>
    <t>00:28:41.100</t>
  </si>
  <si>
    <t>00:28:44.900</t>
  </si>
  <si>
    <t>00:28:44.660</t>
  </si>
  <si>
    <t>00:28:45.290</t>
  </si>
  <si>
    <t>00:28:45.220</t>
  </si>
  <si>
    <t>00:28:46.580</t>
  </si>
  <si>
    <t>00:28:46.000</t>
  </si>
  <si>
    <t>00:28:49.830</t>
  </si>
  <si>
    <t>00:28:48.990</t>
  </si>
  <si>
    <t>00:28:53.600</t>
  </si>
  <si>
    <t>00:28:53.040</t>
  </si>
  <si>
    <t>00:28:54.880</t>
  </si>
  <si>
    <t>00:28:54.410</t>
  </si>
  <si>
    <t>00:29:00.720</t>
  </si>
  <si>
    <t>00:29:01.050</t>
  </si>
  <si>
    <t>00:29:01.340</t>
  </si>
  <si>
    <t>00:29:01.900</t>
  </si>
  <si>
    <t>00:29:05.840</t>
  </si>
  <si>
    <t>00:29:05.910</t>
  </si>
  <si>
    <t>00:29:11.660</t>
  </si>
  <si>
    <t>00:29:11.610</t>
  </si>
  <si>
    <t>00:29:13.680</t>
  </si>
  <si>
    <t>00:29:13.670</t>
  </si>
  <si>
    <t>00:29:17.100</t>
  </si>
  <si>
    <t>00:29:16.700</t>
  </si>
  <si>
    <t>00:29:24.200</t>
  </si>
  <si>
    <t>00:29:24.170</t>
  </si>
  <si>
    <t>00:29:27.050</t>
  </si>
  <si>
    <t>00:29:26.920</t>
  </si>
  <si>
    <t>00:29:33.810</t>
  </si>
  <si>
    <t>00:29:33.690</t>
  </si>
  <si>
    <t>00:29:34.710</t>
  </si>
  <si>
    <t>00:29:34.790</t>
  </si>
  <si>
    <t>00:29:35.550</t>
  </si>
  <si>
    <t>00:29:35.490</t>
  </si>
  <si>
    <t>00:29:37.100</t>
  </si>
  <si>
    <t>00:29:36.800</t>
  </si>
  <si>
    <t>00:29:40.500</t>
  </si>
  <si>
    <t>00:29:40.460</t>
  </si>
  <si>
    <t>00:29:47.870</t>
  </si>
  <si>
    <t>00:29:47.790</t>
  </si>
  <si>
    <t>00:29:48.870</t>
  </si>
  <si>
    <t>00:29:48.640</t>
  </si>
  <si>
    <t>00:29:55.690</t>
  </si>
  <si>
    <t>00:29:55.760</t>
  </si>
  <si>
    <t>00:29:58.620</t>
  </si>
  <si>
    <t>00:29:58.350</t>
  </si>
  <si>
    <t>00:30:04.660</t>
  </si>
  <si>
    <t>00:30:04.790</t>
  </si>
  <si>
    <t>00:30:06.440</t>
  </si>
  <si>
    <t>00:30:06.330</t>
  </si>
  <si>
    <t>00:30:09.210</t>
  </si>
  <si>
    <t>00:30:08.900</t>
  </si>
  <si>
    <t>00:30:09.550</t>
  </si>
  <si>
    <t>00:30:09.390</t>
  </si>
  <si>
    <t>00:30:13.730</t>
  </si>
  <si>
    <t>00:30:13.820</t>
  </si>
  <si>
    <t>00:30:18.460</t>
  </si>
  <si>
    <t>00:30:18.620</t>
  </si>
  <si>
    <t>00:30:19.220</t>
  </si>
  <si>
    <t>00:30:19.260</t>
  </si>
  <si>
    <t>00:30:19.940</t>
  </si>
  <si>
    <t>00:30:19.950</t>
  </si>
  <si>
    <t>00:30:21.040</t>
  </si>
  <si>
    <t>00:30:20.820</t>
  </si>
  <si>
    <t>00:30:21.620</t>
  </si>
  <si>
    <t>00:30:21.760</t>
  </si>
  <si>
    <t>00:30:26.380</t>
  </si>
  <si>
    <t>00:30:26.500</t>
  </si>
  <si>
    <t>00:30:34.720</t>
  </si>
  <si>
    <t>00:30:35.040</t>
  </si>
  <si>
    <t>00:30:36.180</t>
  </si>
  <si>
    <t>00:30:35.910</t>
  </si>
  <si>
    <t>00:30:37.300</t>
  </si>
  <si>
    <t>00:30:37.220</t>
  </si>
  <si>
    <t>00:30:43.760</t>
  </si>
  <si>
    <t>00:30:43.530</t>
  </si>
  <si>
    <t>00:30:45.110</t>
  </si>
  <si>
    <t>00:30:44.630</t>
  </si>
  <si>
    <t>00:30:53.620</t>
  </si>
  <si>
    <t>00:30:53.820</t>
  </si>
  <si>
    <t>00:31:03.510</t>
  </si>
  <si>
    <t>00:31:03.430</t>
  </si>
  <si>
    <t>00:31:11.680</t>
  </si>
  <si>
    <t>00:31:11.320</t>
  </si>
  <si>
    <t>00:31:16.070</t>
  </si>
  <si>
    <t>00:31:15.910</t>
  </si>
  <si>
    <t>00:31:17.780</t>
  </si>
  <si>
    <t>00:31:17.790</t>
  </si>
  <si>
    <t>00:31:38.820</t>
  </si>
  <si>
    <t>00:31:38.470</t>
  </si>
  <si>
    <t>00:31:39.780</t>
  </si>
  <si>
    <t>00:31:39.070</t>
  </si>
  <si>
    <t>00:31:46.920</t>
  </si>
  <si>
    <t>00:31:46.990</t>
  </si>
  <si>
    <t>00:31:52.810</t>
  </si>
  <si>
    <t>00:31:52.340</t>
  </si>
  <si>
    <t>00:31:59.110</t>
  </si>
  <si>
    <t>00:31:58.890</t>
  </si>
  <si>
    <t>00:32:10.590</t>
  </si>
  <si>
    <t>00:32:10.690</t>
  </si>
  <si>
    <t>00:32:15.320</t>
  </si>
  <si>
    <t>00:32:15.330</t>
  </si>
  <si>
    <t>00:32:16.710</t>
  </si>
  <si>
    <t>00:32:16.550</t>
  </si>
  <si>
    <t>00:32:39.190</t>
  </si>
  <si>
    <t>00:32:38.890</t>
  </si>
  <si>
    <t>00:32:42.500</t>
  </si>
  <si>
    <t>00:32:42.380</t>
  </si>
  <si>
    <t>00:32:44.650</t>
  </si>
  <si>
    <t>00:32:44.270</t>
  </si>
  <si>
    <t>00:33:05.930</t>
  </si>
  <si>
    <t>00:33:05.740</t>
  </si>
  <si>
    <t>00:33:10.880</t>
  </si>
  <si>
    <t>00:33:10.520</t>
  </si>
  <si>
    <t>00:33:25.680</t>
  </si>
  <si>
    <t>00:33:25.440</t>
  </si>
  <si>
    <t>00:33:48.240</t>
  </si>
  <si>
    <t>00:33:48.320</t>
  </si>
  <si>
    <t>00:34:02.960</t>
  </si>
  <si>
    <t>00:34:01.850</t>
  </si>
  <si>
    <t>00:34:47.730</t>
  </si>
  <si>
    <t>00:34:47.910</t>
  </si>
  <si>
    <t>00:35:19.900</t>
  </si>
  <si>
    <t>00:35:19.350</t>
  </si>
  <si>
    <t>00:35:25.690</t>
  </si>
  <si>
    <t>00:35:24.840</t>
  </si>
  <si>
    <t>00:35:38.760</t>
  </si>
  <si>
    <t>00:35:38.480</t>
  </si>
  <si>
    <t>00:35:46.840</t>
  </si>
  <si>
    <t>00:35:46.630</t>
  </si>
  <si>
    <t>00:35:59.700</t>
  </si>
  <si>
    <t>00:35:58.700</t>
  </si>
  <si>
    <t>00:36:14.820</t>
  </si>
  <si>
    <t>00:36:14.340</t>
  </si>
  <si>
    <t>00:36:19.810</t>
  </si>
  <si>
    <t>00:36:18.690</t>
  </si>
  <si>
    <t>00:36:24.320</t>
  </si>
  <si>
    <t>00:36:23.340</t>
  </si>
  <si>
    <t>00:36:37.710</t>
  </si>
  <si>
    <t>00:36:37.330</t>
  </si>
  <si>
    <t>00:37:06.700</t>
  </si>
  <si>
    <t>00:37:06.010</t>
  </si>
  <si>
    <t>00:37:30.560</t>
  </si>
  <si>
    <t>00:37:29.690</t>
  </si>
  <si>
    <t>00:37:47.680</t>
  </si>
  <si>
    <t>00:37:46.590</t>
  </si>
  <si>
    <t>00:38:10.580</t>
  </si>
  <si>
    <t>00:38:10.020</t>
  </si>
  <si>
    <t>00:38:14.820</t>
  </si>
  <si>
    <t>00:38:13.940</t>
  </si>
  <si>
    <t>00:38:49.720</t>
  </si>
  <si>
    <t>00:38:48.610</t>
  </si>
  <si>
    <t>00:40:35.120</t>
  </si>
  <si>
    <t>00:40:34.560</t>
  </si>
  <si>
    <t>00:40:53.370</t>
  </si>
  <si>
    <t>00:40:52.540</t>
  </si>
  <si>
    <t>00:44:41.670</t>
  </si>
  <si>
    <t>00:44:40.410</t>
  </si>
  <si>
    <t>00:48:07.000</t>
  </si>
  <si>
    <t>00:48:07.070</t>
  </si>
  <si>
    <t>00:51:22.520</t>
  </si>
  <si>
    <t>00:51:21.990</t>
  </si>
  <si>
    <t>00:51:23.640</t>
  </si>
  <si>
    <t>00:51:22.840</t>
  </si>
  <si>
    <t>00:51:24.520</t>
  </si>
  <si>
    <t>00:51:23.600</t>
  </si>
  <si>
    <t xml:space="preserve"> G12:G3H226</t>
  </si>
  <si>
    <t>Seq Check</t>
  </si>
  <si>
    <t>Number</t>
  </si>
  <si>
    <t>RAWlookup</t>
  </si>
  <si>
    <t>Club Check</t>
  </si>
  <si>
    <t>See raw for adhjustments made</t>
  </si>
  <si>
    <t>KH?</t>
  </si>
  <si>
    <t>No. Runners</t>
  </si>
  <si>
    <t>% Runners</t>
  </si>
  <si>
    <t>Cambridge &amp; Coleridge AC</t>
  </si>
  <si>
    <t>Cambridge Triathlon Club</t>
  </si>
  <si>
    <t>Ely Runners</t>
  </si>
  <si>
    <t>Histon &amp; Impington Runners</t>
  </si>
  <si>
    <t>Haverhill Running Club</t>
  </si>
  <si>
    <t>Newmarket Joggers</t>
  </si>
  <si>
    <t>Royston Runners</t>
  </si>
  <si>
    <t>Saffron Striders Running Club</t>
  </si>
  <si>
    <t>Club Pos</t>
  </si>
  <si>
    <t>Club M Pos</t>
  </si>
  <si>
    <t>Club F Pos</t>
  </si>
  <si>
    <t>Overall Pos</t>
  </si>
  <si>
    <t>Overall Gen-Pos</t>
  </si>
  <si>
    <t>?</t>
  </si>
  <si>
    <t>C&amp;C</t>
  </si>
  <si>
    <t>CAC-M</t>
  </si>
  <si>
    <t>CAC-F</t>
  </si>
  <si>
    <t>CTC-M</t>
  </si>
  <si>
    <t/>
  </si>
  <si>
    <t>0:18:29</t>
  </si>
  <si>
    <t>0:18:31</t>
  </si>
  <si>
    <t>0:18:49</t>
  </si>
  <si>
    <t>0:19:30</t>
  </si>
  <si>
    <t>0:19:32</t>
  </si>
  <si>
    <t>0:19:38</t>
  </si>
  <si>
    <t>0:20:23</t>
  </si>
  <si>
    <t>CTC-F</t>
  </si>
  <si>
    <t>0:20:28</t>
  </si>
  <si>
    <t>0:21:05</t>
  </si>
  <si>
    <t>0:21:20</t>
  </si>
  <si>
    <t>0:21:34</t>
  </si>
  <si>
    <t>0:21:52</t>
  </si>
  <si>
    <t>0:22:57</t>
  </si>
  <si>
    <t>0:23:38</t>
  </si>
  <si>
    <t>0:23:53</t>
  </si>
  <si>
    <t>0:24:09</t>
  </si>
  <si>
    <t>0:24:19</t>
  </si>
  <si>
    <t>0:24:41</t>
  </si>
  <si>
    <t>0:24:54</t>
  </si>
  <si>
    <t>0:25:24</t>
  </si>
  <si>
    <t>0:25:59</t>
  </si>
  <si>
    <t>0:26:07</t>
  </si>
  <si>
    <t>0:26:09</t>
  </si>
  <si>
    <t>0:26:28</t>
  </si>
  <si>
    <t>0:26:29</t>
  </si>
  <si>
    <t>0:26:56</t>
  </si>
  <si>
    <t>0:28:54</t>
  </si>
  <si>
    <t>0:28:55</t>
  </si>
  <si>
    <t>0:48:07</t>
  </si>
  <si>
    <t>ELY-M</t>
  </si>
  <si>
    <t>0:18:08</t>
  </si>
  <si>
    <t>0:19:04</t>
  </si>
  <si>
    <t>0:19:14</t>
  </si>
  <si>
    <t>0:19:53</t>
  </si>
  <si>
    <t>0:19:58</t>
  </si>
  <si>
    <t>0:20:11</t>
  </si>
  <si>
    <t>0:20:27</t>
  </si>
  <si>
    <t>0:20:54</t>
  </si>
  <si>
    <t>0:21:08</t>
  </si>
  <si>
    <t>0:21:14</t>
  </si>
  <si>
    <t>0:21:24</t>
  </si>
  <si>
    <t>0:21:25</t>
  </si>
  <si>
    <t>0:21:26</t>
  </si>
  <si>
    <t>0:21:44</t>
  </si>
  <si>
    <t>0:22:01</t>
  </si>
  <si>
    <t>0:22:10</t>
  </si>
  <si>
    <t>ELY-F</t>
  </si>
  <si>
    <t>0:22:37</t>
  </si>
  <si>
    <t>0:22:52</t>
  </si>
  <si>
    <t>0:23:37</t>
  </si>
  <si>
    <t>0:24:05</t>
  </si>
  <si>
    <t>0:24:08</t>
  </si>
  <si>
    <t>0:24:20</t>
  </si>
  <si>
    <t>0:24:25</t>
  </si>
  <si>
    <t>0:24:31</t>
  </si>
  <si>
    <t>0:24:32</t>
  </si>
  <si>
    <t>0:24:38</t>
  </si>
  <si>
    <t>0:24:57</t>
  </si>
  <si>
    <t>0:24:59</t>
  </si>
  <si>
    <t>0:25:10</t>
  </si>
  <si>
    <t>0:25:40</t>
  </si>
  <si>
    <t>0:26:16</t>
  </si>
  <si>
    <t>0:26:21</t>
  </si>
  <si>
    <t>0:26:51</t>
  </si>
  <si>
    <t>0:26:53</t>
  </si>
  <si>
    <t>0:26:55</t>
  </si>
  <si>
    <t>0:27:19</t>
  </si>
  <si>
    <t>0:28:08</t>
  </si>
  <si>
    <t>0:28:09</t>
  </si>
  <si>
    <t>0:28:23</t>
  </si>
  <si>
    <t>0:28:33</t>
  </si>
  <si>
    <t>0:28:50</t>
  </si>
  <si>
    <t>0:29:24</t>
  </si>
  <si>
    <t>0:29:27</t>
  </si>
  <si>
    <t>0:29:36</t>
  </si>
  <si>
    <t>0:29:40</t>
  </si>
  <si>
    <t>0:29:49</t>
  </si>
  <si>
    <t>0:30:26</t>
  </si>
  <si>
    <t>0:31:16</t>
  </si>
  <si>
    <t>0:31:18</t>
  </si>
  <si>
    <t>0:33:11</t>
  </si>
  <si>
    <t>0:34:48</t>
  </si>
  <si>
    <t>0:36:38</t>
  </si>
  <si>
    <t>HI-M</t>
  </si>
  <si>
    <t>0:17:33</t>
  </si>
  <si>
    <t>0:18:19</t>
  </si>
  <si>
    <t>0:18:25</t>
  </si>
  <si>
    <t>0:19:01</t>
  </si>
  <si>
    <t>0:19:21</t>
  </si>
  <si>
    <t>0:20:31</t>
  </si>
  <si>
    <t>0:20:33</t>
  </si>
  <si>
    <t>0:20:46</t>
  </si>
  <si>
    <t>0:21:17</t>
  </si>
  <si>
    <t>HI-F</t>
  </si>
  <si>
    <t>0:21:50</t>
  </si>
  <si>
    <t>0:21:58</t>
  </si>
  <si>
    <t>0:22:03</t>
  </si>
  <si>
    <t>0:22:19</t>
  </si>
  <si>
    <t>0:22:35</t>
  </si>
  <si>
    <t>0:22:41</t>
  </si>
  <si>
    <t>0:23:28</t>
  </si>
  <si>
    <t>0:24:12</t>
  </si>
  <si>
    <t>0:24:27</t>
  </si>
  <si>
    <t>0:24:37</t>
  </si>
  <si>
    <t>0:24:42</t>
  </si>
  <si>
    <t>0:24:47</t>
  </si>
  <si>
    <t>0:25:46</t>
  </si>
  <si>
    <t>0:26:05</t>
  </si>
  <si>
    <t>0:26:06</t>
  </si>
  <si>
    <t>0:26:32</t>
  </si>
  <si>
    <t>0:27:04</t>
  </si>
  <si>
    <t>0:27:38</t>
  </si>
  <si>
    <t>0:27:47</t>
  </si>
  <si>
    <t>0:27:55</t>
  </si>
  <si>
    <t>0:29:01</t>
  </si>
  <si>
    <t>0:29:34</t>
  </si>
  <si>
    <t>0:29:35</t>
  </si>
  <si>
    <t>0:30:20</t>
  </si>
  <si>
    <t>0:30:35</t>
  </si>
  <si>
    <t>0:30:36</t>
  </si>
  <si>
    <t>0:30:45</t>
  </si>
  <si>
    <t>0:31:39</t>
  </si>
  <si>
    <t>0:31:40</t>
  </si>
  <si>
    <t>0:35:20</t>
  </si>
  <si>
    <t>0:37:31</t>
  </si>
  <si>
    <t>0:38:15</t>
  </si>
  <si>
    <t>HRC-M</t>
  </si>
  <si>
    <t>0:17:25</t>
  </si>
  <si>
    <t>0:20:59</t>
  </si>
  <si>
    <t>0:21:06</t>
  </si>
  <si>
    <t>0:21:09</t>
  </si>
  <si>
    <t>0:21:11</t>
  </si>
  <si>
    <t>0:21:27</t>
  </si>
  <si>
    <t>0:21:29</t>
  </si>
  <si>
    <t>0:21:43</t>
  </si>
  <si>
    <t>0:22:29</t>
  </si>
  <si>
    <t>0:22:50</t>
  </si>
  <si>
    <t>0:23:14</t>
  </si>
  <si>
    <t>0:23:43</t>
  </si>
  <si>
    <t>0:25:31</t>
  </si>
  <si>
    <t>HRC-F</t>
  </si>
  <si>
    <t>0:27:53</t>
  </si>
  <si>
    <t>0:28:27</t>
  </si>
  <si>
    <t>0:28:41</t>
  </si>
  <si>
    <t>0:28:45</t>
  </si>
  <si>
    <t>0:30:37</t>
  </si>
  <si>
    <t>0:30:44</t>
  </si>
  <si>
    <t>0:33:06</t>
  </si>
  <si>
    <t>0:38:11</t>
  </si>
  <si>
    <t>NJ-M</t>
  </si>
  <si>
    <t>0:17:35</t>
  </si>
  <si>
    <t>0:17:55</t>
  </si>
  <si>
    <t>0:18:10</t>
  </si>
  <si>
    <t>0:18:32</t>
  </si>
  <si>
    <t>0:19:02</t>
  </si>
  <si>
    <t>0:21:16</t>
  </si>
  <si>
    <t>NJ-F</t>
  </si>
  <si>
    <t>0:21:35</t>
  </si>
  <si>
    <t>0:21:37</t>
  </si>
  <si>
    <t>0:21:53</t>
  </si>
  <si>
    <t>0:21:54</t>
  </si>
  <si>
    <t>0:22:45</t>
  </si>
  <si>
    <t>0:23:24</t>
  </si>
  <si>
    <t>0:23:54</t>
  </si>
  <si>
    <t>0:24:07</t>
  </si>
  <si>
    <t>0:24:40</t>
  </si>
  <si>
    <t>0:24:52</t>
  </si>
  <si>
    <t>0:25:22</t>
  </si>
  <si>
    <t>0:26:30</t>
  </si>
  <si>
    <t>0:26:37</t>
  </si>
  <si>
    <t>0:27:01</t>
  </si>
  <si>
    <t>0:27:35</t>
  </si>
  <si>
    <t>0:28:38</t>
  </si>
  <si>
    <t>0:29:17</t>
  </si>
  <si>
    <t>0:29:48</t>
  </si>
  <si>
    <t>0:29:59</t>
  </si>
  <si>
    <t>0:30:06</t>
  </si>
  <si>
    <t>0:30:14</t>
  </si>
  <si>
    <t>0:30:21</t>
  </si>
  <si>
    <t>0:30:22</t>
  </si>
  <si>
    <t>0:31:12</t>
  </si>
  <si>
    <t>0:31:47</t>
  </si>
  <si>
    <t>0:31:53</t>
  </si>
  <si>
    <t>0:32:15</t>
  </si>
  <si>
    <t>0:32:39</t>
  </si>
  <si>
    <t>0:32:43</t>
  </si>
  <si>
    <t>0:35:26</t>
  </si>
  <si>
    <t>0:35:39</t>
  </si>
  <si>
    <t>0:36:00</t>
  </si>
  <si>
    <t>0:36:15</t>
  </si>
  <si>
    <t>0:36:20</t>
  </si>
  <si>
    <t>0:37:48</t>
  </si>
  <si>
    <t>0:38:50</t>
  </si>
  <si>
    <t>RR-M</t>
  </si>
  <si>
    <t>0:18:01</t>
  </si>
  <si>
    <t>0:18:22</t>
  </si>
  <si>
    <t>0:18:37</t>
  </si>
  <si>
    <t>0:19:40</t>
  </si>
  <si>
    <t>0:20:10</t>
  </si>
  <si>
    <t>0:20:13</t>
  </si>
  <si>
    <t>RR-F</t>
  </si>
  <si>
    <t>0:20:22</t>
  </si>
  <si>
    <t>0:20:45</t>
  </si>
  <si>
    <t>0:21:03</t>
  </si>
  <si>
    <t>0:21:47</t>
  </si>
  <si>
    <t>0:22:17</t>
  </si>
  <si>
    <t>0:22:30</t>
  </si>
  <si>
    <t>0:22:54</t>
  </si>
  <si>
    <t>0:23:05</t>
  </si>
  <si>
    <t>0:23:06</t>
  </si>
  <si>
    <t>0:24:21</t>
  </si>
  <si>
    <t>0:24:45</t>
  </si>
  <si>
    <t>0:27:49</t>
  </si>
  <si>
    <t>0:27:57</t>
  </si>
  <si>
    <t>0:28:13</t>
  </si>
  <si>
    <t>0:28:14</t>
  </si>
  <si>
    <t>0:28:47</t>
  </si>
  <si>
    <t>0:29:06</t>
  </si>
  <si>
    <t>0:29:14</t>
  </si>
  <si>
    <t>0:30:09</t>
  </si>
  <si>
    <t>0:30:10</t>
  </si>
  <si>
    <t>0:31:04</t>
  </si>
  <si>
    <t>0:32:11</t>
  </si>
  <si>
    <t>0:32:17</t>
  </si>
  <si>
    <t>A.N.Other</t>
  </si>
  <si>
    <t>0:35:47</t>
  </si>
  <si>
    <t>0:44:42</t>
  </si>
  <si>
    <t>0:51:23</t>
  </si>
  <si>
    <t>0:51:24</t>
  </si>
  <si>
    <t>0:51:25</t>
  </si>
  <si>
    <t>SS-M</t>
  </si>
  <si>
    <t>0:19:07</t>
  </si>
  <si>
    <t>0:20:15</t>
  </si>
  <si>
    <t>0:20:38</t>
  </si>
  <si>
    <t>0:21:13</t>
  </si>
  <si>
    <t>0:21:33</t>
  </si>
  <si>
    <t>0:21:46</t>
  </si>
  <si>
    <t>0:22:28</t>
  </si>
  <si>
    <t>SS-F</t>
  </si>
  <si>
    <t>0:22:36</t>
  </si>
  <si>
    <t>0:22:40</t>
  </si>
  <si>
    <t>0:23:19</t>
  </si>
  <si>
    <t>0:24:51</t>
  </si>
  <si>
    <t>0:25:00</t>
  </si>
  <si>
    <t>0:25:01</t>
  </si>
  <si>
    <t>0:25:03</t>
  </si>
  <si>
    <t>0:26:03</t>
  </si>
  <si>
    <t>0:26:50</t>
  </si>
  <si>
    <t>0:27:36</t>
  </si>
  <si>
    <t>0:28:12</t>
  </si>
  <si>
    <t>0:28:19</t>
  </si>
  <si>
    <t>0:28:20</t>
  </si>
  <si>
    <t>0:28:29</t>
  </si>
  <si>
    <t>0:28:30</t>
  </si>
  <si>
    <t>0:29:12</t>
  </si>
  <si>
    <t>0:29:37</t>
  </si>
  <si>
    <t>0:30:05</t>
  </si>
  <si>
    <t>0:32:45</t>
  </si>
  <si>
    <t>0:36:24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</si>
</sst>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400]h:mm:ss\ AM/PM"/>
    <numFmt numFmtId="165" formatCode="[hh]:mm:ss.000"/>
  </numFmts>
  <fonts count="2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4.0"/>
      <color theme="1"/>
      <name val="Calibri"/>
    </font>
    <font/>
    <font>
      <sz val="11.0"/>
      <color rgb="FF0070C0"/>
      <name val="Calibri"/>
    </font>
    <font>
      <sz val="11.0"/>
      <color rgb="FFFF0000"/>
      <name val="Calibri"/>
    </font>
    <font>
      <sz val="11.0"/>
      <color rgb="FF00B050"/>
      <name val="Calibri"/>
    </font>
    <font>
      <sz val="11.0"/>
      <color rgb="FFE36C09"/>
      <name val="Calibri"/>
    </font>
    <font>
      <b/>
      <sz val="11.0"/>
      <color rgb="FF0070C0"/>
      <name val="Calibri"/>
    </font>
    <font>
      <b/>
      <sz val="11.0"/>
      <color rgb="FFFF0000"/>
      <name val="Calibri"/>
    </font>
    <font>
      <b/>
      <sz val="11.0"/>
      <color rgb="FF00B050"/>
      <name val="Calibri"/>
    </font>
    <font>
      <b/>
      <sz val="11.0"/>
      <color rgb="FFE36C09"/>
      <name val="Calibri"/>
    </font>
    <font>
      <sz val="11.0"/>
      <color rgb="FF000000"/>
      <name val="Calibri"/>
    </font>
    <font>
      <sz val="12.0"/>
      <color theme="1"/>
      <name val="Calibri"/>
    </font>
    <font>
      <i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Trebuchet MS"/>
    </font>
    <font>
      <sz val="10.0"/>
      <color theme="1"/>
      <name val="Calibri"/>
    </font>
    <font>
      <color theme="1"/>
      <name val="Calibri"/>
      <scheme val="minor"/>
    </font>
    <font>
      <sz val="10.0"/>
      <color theme="1"/>
      <name val="Arial"/>
    </font>
    <font>
      <sz val="11.0"/>
      <color rgb="FF9C0006"/>
      <name val="Calibri"/>
    </font>
    <font>
      <b/>
      <sz val="10.0"/>
      <color rgb="FF000000"/>
      <name val="Helvetica Neue"/>
    </font>
    <font>
      <sz val="10.0"/>
      <color rgb="FF000000"/>
      <name val="Helvetica Neue"/>
    </font>
    <font>
      <b/>
      <i/>
      <sz val="11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2F5"/>
        <bgColor rgb="FFFFF2F5"/>
      </patternFill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  <fill>
      <patternFill patternType="solid">
        <fgColor rgb="FFFBFFD5"/>
        <bgColor rgb="FFFBFFD5"/>
      </patternFill>
    </fill>
    <fill>
      <patternFill patternType="solid">
        <fgColor rgb="FFB7E1CD"/>
        <bgColor rgb="FFB7E1CD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rgb="FFFFC7CE"/>
      </patternFill>
    </fill>
  </fills>
  <borders count="9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D8D8D8"/>
      </right>
      <top style="medium">
        <color rgb="FF000000"/>
      </top>
      <bottom style="thin">
        <color rgb="FFD8D8D8"/>
      </bottom>
    </border>
    <border>
      <left style="thin">
        <color rgb="FFD8D8D8"/>
      </left>
      <right style="thin">
        <color rgb="FF000000"/>
      </right>
      <top style="medium">
        <color rgb="FF000000"/>
      </top>
      <bottom style="thin">
        <color rgb="FFD8D8D8"/>
      </bottom>
    </border>
    <border>
      <left style="thin">
        <color rgb="FF000000"/>
      </left>
      <right style="thin">
        <color rgb="FFD8D8D8"/>
      </right>
      <top style="medium">
        <color rgb="FF000000"/>
      </top>
      <bottom style="thin">
        <color rgb="FFD8D8D8"/>
      </bottom>
    </border>
    <border>
      <left style="thin">
        <color rgb="FFD8D8D8"/>
      </left>
      <right style="medium">
        <color rgb="FF000000"/>
      </right>
      <top style="medium">
        <color rgb="FF000000"/>
      </top>
      <bottom style="thin">
        <color rgb="FFD8D8D8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D8D8D8"/>
      </bottom>
    </border>
    <border>
      <left/>
      <right style="thin">
        <color rgb="FF000000"/>
      </right>
      <top style="medium">
        <color rgb="FF000000"/>
      </top>
      <bottom style="thin">
        <color rgb="FFD8D8D8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D8D8D8"/>
      </bottom>
    </border>
    <border>
      <left/>
      <right style="medium">
        <color rgb="FF000000"/>
      </right>
      <top style="medium">
        <color rgb="FF000000"/>
      </top>
      <bottom style="thin">
        <color rgb="FFD8D8D8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medium">
        <color rgb="FF000000"/>
      </right>
      <top style="thin">
        <color rgb="FFD8D8D8"/>
      </top>
      <bottom style="thin">
        <color rgb="FFD8D8D8"/>
      </bottom>
    </border>
    <border>
      <left style="medium">
        <color rgb="FF000000"/>
      </left>
      <right style="thin">
        <color rgb="FF000000"/>
      </right>
      <top style="thin">
        <color rgb="FFD8D8D8"/>
      </top>
      <bottom style="thin">
        <color rgb="FFD8D8D8"/>
      </bottom>
    </border>
    <border>
      <left/>
      <right style="thin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</border>
    <border>
      <left/>
      <right style="medium">
        <color rgb="FF000000"/>
      </right>
      <top style="thin">
        <color rgb="FFD8D8D8"/>
      </top>
      <bottom style="thin">
        <color rgb="FFD8D8D8"/>
      </bottom>
    </border>
    <border>
      <left style="medium">
        <color rgb="FF000000"/>
      </left>
      <right style="thin">
        <color rgb="FFD8D8D8"/>
      </right>
      <top style="thin">
        <color rgb="FFD8D8D8"/>
      </top>
      <bottom style="medium">
        <color rgb="FF000000"/>
      </bottom>
    </border>
    <border>
      <left style="thin">
        <color rgb="FFD8D8D8"/>
      </left>
      <right style="thin">
        <color rgb="FF000000"/>
      </right>
      <top style="thin">
        <color rgb="FFD8D8D8"/>
      </top>
      <bottom style="medium">
        <color rgb="FF000000"/>
      </bottom>
    </border>
    <border>
      <left style="thin">
        <color rgb="FF000000"/>
      </left>
      <right style="thin">
        <color rgb="FFD8D8D8"/>
      </right>
      <top style="thin">
        <color rgb="FFD8D8D8"/>
      </top>
      <bottom style="medium">
        <color rgb="FF000000"/>
      </bottom>
    </border>
    <border>
      <left style="thin">
        <color rgb="FFD8D8D8"/>
      </left>
      <right style="medium">
        <color rgb="FF000000"/>
      </right>
      <top style="thin">
        <color rgb="FFD8D8D8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D8D8D8"/>
      </top>
      <bottom style="medium">
        <color rgb="FF000000"/>
      </bottom>
    </border>
    <border>
      <left/>
      <right style="thin">
        <color rgb="FF000000"/>
      </right>
      <top style="thin">
        <color rgb="FFD8D8D8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D8D8D8"/>
      </top>
      <bottom style="medium">
        <color rgb="FF000000"/>
      </bottom>
    </border>
    <border>
      <left/>
      <right style="medium">
        <color rgb="FF000000"/>
      </right>
      <top style="thin">
        <color rgb="FFD8D8D8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D8D8D8"/>
      </right>
      <top style="medium">
        <color rgb="FF000000"/>
      </top>
      <bottom style="medium">
        <color rgb="FF000000"/>
      </bottom>
    </border>
    <border>
      <left style="thin">
        <color rgb="FFD8D8D8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D8D8D8"/>
      </right>
      <top style="medium">
        <color rgb="FF000000"/>
      </top>
      <bottom style="medium">
        <color rgb="FF000000"/>
      </bottom>
    </border>
    <border>
      <left style="thin">
        <color rgb="FFD8D8D8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D8D8D8"/>
      </left>
      <right style="thin">
        <color rgb="FF000000"/>
      </right>
      <top/>
      <bottom style="thin">
        <color rgb="FFD8D8D8"/>
      </bottom>
    </border>
    <border>
      <left style="thin">
        <color rgb="FF000000"/>
      </left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medium">
        <color rgb="FF000000"/>
      </right>
      <top/>
      <bottom style="thin">
        <color rgb="FFD8D8D8"/>
      </bottom>
    </border>
    <border>
      <left style="medium">
        <color rgb="FF000000"/>
      </left>
      <right style="thin">
        <color rgb="FF000000"/>
      </right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/>
      <right style="medium">
        <color rgb="FF000000"/>
      </right>
      <top/>
      <bottom style="thin">
        <color rgb="FFD8D8D8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D8D8D8"/>
      </top>
      <bottom style="thin">
        <color rgb="FFD8D8D8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000000"/>
      </right>
      <top style="thin">
        <color rgb="FFD8D8D8"/>
      </top>
      <bottom/>
    </border>
    <border>
      <left style="thin">
        <color rgb="FF000000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medium">
        <color rgb="FF000000"/>
      </right>
      <top style="thin">
        <color rgb="FFD8D8D8"/>
      </top>
      <bottom/>
    </border>
    <border>
      <left style="medium">
        <color rgb="FF000000"/>
      </left>
      <right style="thin">
        <color rgb="FF000000"/>
      </right>
      <top style="thin">
        <color rgb="FFD8D8D8"/>
      </top>
      <bottom/>
    </border>
    <border>
      <left/>
      <right style="thin">
        <color rgb="FFD8D8D8"/>
      </right>
      <top style="thin">
        <color rgb="FFD8D8D8"/>
      </top>
      <bottom/>
    </border>
    <border>
      <left/>
      <right style="medium">
        <color rgb="FF000000"/>
      </right>
      <top style="thin">
        <color rgb="FFD8D8D8"/>
      </top>
      <bottom/>
    </border>
    <border>
      <left style="medium">
        <color rgb="FF000000"/>
      </left>
      <right style="thin">
        <color rgb="FFD8D8D8"/>
      </right>
      <top/>
      <bottom style="thin">
        <color rgb="FFD8D8D8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/>
      <top style="thin">
        <color rgb="FFD8D8D8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 style="medium">
        <color rgb="FF000000"/>
      </bottom>
    </border>
    <border>
      <left/>
      <right style="thin">
        <color rgb="FFD8D8D8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bottom style="thin">
        <color rgb="FF000000"/>
      </bottom>
    </border>
    <border>
      <bottom style="double">
        <color rgb="FF000000"/>
      </bottom>
    </border>
    <border>
      <top style="medium">
        <color rgb="FF000000"/>
      </top>
    </border>
    <border>
      <right style="medium">
        <color rgb="FF000000"/>
      </right>
      <top style="double">
        <color rgb="FF000000"/>
      </top>
    </border>
    <border>
      <top style="double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0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2" fontId="2" numFmtId="0" xfId="0" applyAlignment="1" applyBorder="1" applyFill="1" applyFont="1">
      <alignment horizontal="center"/>
    </xf>
    <xf borderId="2" fillId="2" fontId="3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0" fillId="0" fontId="1" numFmtId="0" xfId="0" applyAlignment="1" applyFont="1">
      <alignment horizontal="center"/>
    </xf>
    <xf borderId="0" fillId="0" fontId="1" numFmtId="47" xfId="0" applyAlignment="1" applyFont="1" applyNumberFormat="1">
      <alignment horizontal="center"/>
    </xf>
    <xf borderId="5" fillId="0" fontId="1" numFmtId="0" xfId="0" applyAlignment="1" applyBorder="1" applyFont="1">
      <alignment horizontal="center"/>
    </xf>
    <xf borderId="5" fillId="2" fontId="2" numFmtId="0" xfId="0" applyAlignment="1" applyBorder="1" applyFont="1">
      <alignment horizontal="center"/>
    </xf>
    <xf borderId="0" fillId="0" fontId="1" numFmtId="0" xfId="0" applyAlignment="1" applyFont="1">
      <alignment horizontal="right"/>
    </xf>
    <xf borderId="6" fillId="3" fontId="5" numFmtId="0" xfId="0" applyAlignment="1" applyBorder="1" applyFill="1" applyFont="1">
      <alignment horizontal="center"/>
    </xf>
    <xf borderId="7" fillId="4" fontId="6" numFmtId="0" xfId="0" applyAlignment="1" applyBorder="1" applyFill="1" applyFont="1">
      <alignment horizontal="center"/>
    </xf>
    <xf borderId="8" fillId="3" fontId="5" numFmtId="0" xfId="0" applyAlignment="1" applyBorder="1" applyFont="1">
      <alignment horizontal="center"/>
    </xf>
    <xf borderId="9" fillId="4" fontId="6" numFmtId="0" xfId="0" applyAlignment="1" applyBorder="1" applyFont="1">
      <alignment horizontal="center"/>
    </xf>
    <xf borderId="10" fillId="5" fontId="7" numFmtId="0" xfId="0" applyAlignment="1" applyBorder="1" applyFill="1" applyFont="1">
      <alignment horizontal="center"/>
    </xf>
    <xf borderId="11" fillId="6" fontId="8" numFmtId="0" xfId="0" applyAlignment="1" applyBorder="1" applyFill="1" applyFont="1">
      <alignment horizontal="center"/>
    </xf>
    <xf borderId="12" fillId="5" fontId="7" numFmtId="0" xfId="0" applyAlignment="1" applyBorder="1" applyFont="1">
      <alignment horizontal="center"/>
    </xf>
    <xf borderId="13" fillId="6" fontId="8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15" fillId="2" fontId="2" numFmtId="0" xfId="0" applyAlignment="1" applyBorder="1" applyFont="1">
      <alignment horizontal="center"/>
    </xf>
    <xf borderId="0" fillId="0" fontId="1" numFmtId="20" xfId="0" applyAlignment="1" applyFont="1" applyNumberFormat="1">
      <alignment horizontal="center"/>
    </xf>
    <xf borderId="16" fillId="3" fontId="5" numFmtId="0" xfId="0" applyAlignment="1" applyBorder="1" applyFont="1">
      <alignment horizontal="center"/>
    </xf>
    <xf borderId="17" fillId="4" fontId="6" numFmtId="0" xfId="0" applyAlignment="1" applyBorder="1" applyFont="1">
      <alignment horizontal="center"/>
    </xf>
    <xf borderId="18" fillId="3" fontId="5" numFmtId="0" xfId="0" applyAlignment="1" applyBorder="1" applyFont="1">
      <alignment horizontal="center"/>
    </xf>
    <xf borderId="19" fillId="4" fontId="6" numFmtId="0" xfId="0" applyAlignment="1" applyBorder="1" applyFont="1">
      <alignment horizontal="center"/>
    </xf>
    <xf borderId="20" fillId="5" fontId="7" numFmtId="0" xfId="0" applyAlignment="1" applyBorder="1" applyFont="1">
      <alignment horizontal="center"/>
    </xf>
    <xf borderId="21" fillId="6" fontId="8" numFmtId="0" xfId="0" applyAlignment="1" applyBorder="1" applyFont="1">
      <alignment horizontal="center"/>
    </xf>
    <xf borderId="22" fillId="5" fontId="7" numFmtId="0" xfId="0" applyAlignment="1" applyBorder="1" applyFont="1">
      <alignment horizontal="center"/>
    </xf>
    <xf borderId="23" fillId="6" fontId="8" numFmtId="0" xfId="0" applyAlignment="1" applyBorder="1" applyFont="1">
      <alignment horizontal="center"/>
    </xf>
    <xf borderId="24" fillId="3" fontId="9" numFmtId="0" xfId="0" applyAlignment="1" applyBorder="1" applyFont="1">
      <alignment horizontal="center"/>
    </xf>
    <xf borderId="25" fillId="4" fontId="10" numFmtId="0" xfId="0" applyAlignment="1" applyBorder="1" applyFont="1">
      <alignment horizontal="center"/>
    </xf>
    <xf borderId="26" fillId="3" fontId="9" numFmtId="0" xfId="0" applyAlignment="1" applyBorder="1" applyFont="1">
      <alignment horizontal="center"/>
    </xf>
    <xf borderId="27" fillId="4" fontId="10" numFmtId="0" xfId="0" applyAlignment="1" applyBorder="1" applyFont="1">
      <alignment horizontal="center"/>
    </xf>
    <xf borderId="28" fillId="5" fontId="11" numFmtId="0" xfId="0" applyAlignment="1" applyBorder="1" applyFont="1">
      <alignment horizontal="center"/>
    </xf>
    <xf borderId="29" fillId="6" fontId="12" numFmtId="0" xfId="0" applyAlignment="1" applyBorder="1" applyFont="1">
      <alignment horizontal="center"/>
    </xf>
    <xf borderId="30" fillId="5" fontId="11" numFmtId="0" xfId="0" applyAlignment="1" applyBorder="1" applyFont="1">
      <alignment horizontal="center"/>
    </xf>
    <xf borderId="31" fillId="6" fontId="12" numFmtId="0" xfId="0" applyAlignment="1" applyBorder="1" applyFont="1">
      <alignment horizontal="center"/>
    </xf>
    <xf borderId="32" fillId="2" fontId="2" numFmtId="0" xfId="0" applyAlignment="1" applyBorder="1" applyFont="1">
      <alignment horizontal="left"/>
    </xf>
    <xf borderId="33" fillId="2" fontId="2" numFmtId="47" xfId="0" applyAlignment="1" applyBorder="1" applyFont="1" applyNumberFormat="1">
      <alignment horizontal="left"/>
    </xf>
    <xf borderId="33" fillId="2" fontId="2" numFmtId="0" xfId="0" applyAlignment="1" applyBorder="1" applyFont="1">
      <alignment horizontal="left"/>
    </xf>
    <xf borderId="34" fillId="2" fontId="2" numFmtId="20" xfId="0" applyAlignment="1" applyBorder="1" applyFont="1" applyNumberFormat="1">
      <alignment horizontal="left"/>
    </xf>
    <xf borderId="35" fillId="3" fontId="9" numFmtId="0" xfId="0" applyAlignment="1" applyBorder="1" applyFont="1">
      <alignment horizontal="left"/>
    </xf>
    <xf borderId="36" fillId="4" fontId="10" numFmtId="0" xfId="0" applyAlignment="1" applyBorder="1" applyFont="1">
      <alignment horizontal="left"/>
    </xf>
    <xf borderId="37" fillId="3" fontId="9" numFmtId="0" xfId="0" applyAlignment="1" applyBorder="1" applyFont="1">
      <alignment horizontal="left"/>
    </xf>
    <xf borderId="38" fillId="4" fontId="10" numFmtId="0" xfId="0" applyAlignment="1" applyBorder="1" applyFont="1">
      <alignment horizontal="left"/>
    </xf>
    <xf borderId="32" fillId="5" fontId="11" numFmtId="0" xfId="0" applyAlignment="1" applyBorder="1" applyFont="1">
      <alignment horizontal="left"/>
    </xf>
    <xf borderId="39" fillId="6" fontId="12" numFmtId="0" xfId="0" applyAlignment="1" applyBorder="1" applyFont="1">
      <alignment horizontal="left"/>
    </xf>
    <xf borderId="33" fillId="5" fontId="11" numFmtId="0" xfId="0" applyAlignment="1" applyBorder="1" applyFont="1">
      <alignment horizontal="left"/>
    </xf>
    <xf borderId="40" fillId="6" fontId="12" numFmtId="0" xfId="0" applyAlignment="1" applyBorder="1" applyFont="1">
      <alignment horizontal="left"/>
    </xf>
    <xf borderId="41" fillId="0" fontId="13" numFmtId="1" xfId="0" applyAlignment="1" applyBorder="1" applyFont="1" applyNumberFormat="1">
      <alignment horizontal="center" shrinkToFit="0" vertical="center" wrapText="1"/>
    </xf>
    <xf borderId="14" fillId="0" fontId="1" numFmtId="45" xfId="0" applyAlignment="1" applyBorder="1" applyFont="1" applyNumberFormat="1">
      <alignment horizontal="center"/>
    </xf>
    <xf borderId="1" fillId="0" fontId="13" numFmtId="0" xfId="0" applyAlignment="1" applyBorder="1" applyFont="1">
      <alignment horizontal="left" shrinkToFit="0" vertical="center" wrapText="1"/>
    </xf>
    <xf borderId="14" fillId="0" fontId="13" numFmtId="0" xfId="0" applyAlignment="1" applyBorder="1" applyFont="1">
      <alignment horizontal="center" shrinkToFit="0" vertical="center" wrapText="1"/>
    </xf>
    <xf borderId="42" fillId="0" fontId="13" numFmtId="20" xfId="0" applyAlignment="1" applyBorder="1" applyFont="1" applyNumberFormat="1">
      <alignment horizontal="center" shrinkToFit="0" vertical="center" wrapText="1"/>
    </xf>
    <xf borderId="43" fillId="4" fontId="6" numFmtId="0" xfId="0" applyAlignment="1" applyBorder="1" applyFont="1">
      <alignment horizontal="center"/>
    </xf>
    <xf borderId="44" fillId="3" fontId="5" numFmtId="0" xfId="0" applyAlignment="1" applyBorder="1" applyFont="1">
      <alignment horizontal="center"/>
    </xf>
    <xf borderId="45" fillId="4" fontId="6" numFmtId="0" xfId="0" applyAlignment="1" applyBorder="1" applyFont="1">
      <alignment horizontal="center"/>
    </xf>
    <xf borderId="46" fillId="5" fontId="7" numFmtId="0" xfId="0" applyAlignment="1" applyBorder="1" applyFont="1">
      <alignment horizontal="center"/>
    </xf>
    <xf borderId="47" fillId="6" fontId="8" numFmtId="0" xfId="0" applyAlignment="1" applyBorder="1" applyFont="1">
      <alignment horizontal="center"/>
    </xf>
    <xf borderId="48" fillId="6" fontId="8" numFmtId="0" xfId="0" applyAlignment="1" applyBorder="1" applyFont="1">
      <alignment horizontal="center"/>
    </xf>
    <xf borderId="49" fillId="0" fontId="1" numFmtId="0" xfId="0" applyAlignment="1" applyBorder="1" applyFont="1">
      <alignment horizontal="center"/>
    </xf>
    <xf borderId="1" fillId="0" fontId="13" numFmtId="0" xfId="0" applyAlignment="1" applyBorder="1" applyFont="1">
      <alignment horizontal="center" shrinkToFit="0" vertical="center" wrapText="1"/>
    </xf>
    <xf borderId="50" fillId="0" fontId="13" numFmtId="20" xfId="0" applyAlignment="1" applyBorder="1" applyFont="1" applyNumberFormat="1">
      <alignment horizontal="center" shrinkToFit="0" vertical="center" wrapText="1"/>
    </xf>
    <xf borderId="49" fillId="0" fontId="13" numFmtId="1" xfId="0" applyAlignment="1" applyBorder="1" applyFont="1" applyNumberFormat="1">
      <alignment horizontal="center" shrinkToFit="0" vertical="center" wrapText="1"/>
    </xf>
    <xf borderId="51" fillId="6" fontId="8" numFmtId="0" xfId="0" applyAlignment="1" applyBorder="1" applyFont="1">
      <alignment horizontal="center"/>
    </xf>
    <xf borderId="21" fillId="5" fontId="7" numFmtId="0" xfId="0" applyAlignment="1" applyBorder="1" applyFont="1">
      <alignment horizontal="center"/>
    </xf>
    <xf borderId="49" fillId="0" fontId="13" numFmtId="0" xfId="0" applyAlignment="1" applyBorder="1" applyFont="1">
      <alignment horizontal="center" shrinkToFit="0" vertical="center" wrapText="1"/>
    </xf>
    <xf borderId="1" fillId="0" fontId="1" numFmtId="45" xfId="0" applyAlignment="1" applyBorder="1" applyFont="1" applyNumberFormat="1">
      <alignment horizontal="center"/>
    </xf>
    <xf borderId="52" fillId="0" fontId="13" numFmtId="20" xfId="0" applyAlignment="1" applyBorder="1" applyFont="1" applyNumberFormat="1">
      <alignment horizontal="center" shrinkToFit="0" vertical="center" wrapText="1"/>
    </xf>
    <xf borderId="53" fillId="3" fontId="5" numFmtId="0" xfId="0" applyAlignment="1" applyBorder="1" applyFont="1">
      <alignment horizontal="center"/>
    </xf>
    <xf borderId="54" fillId="4" fontId="6" numFmtId="0" xfId="0" applyAlignment="1" applyBorder="1" applyFont="1">
      <alignment horizontal="center"/>
    </xf>
    <xf borderId="55" fillId="3" fontId="5" numFmtId="0" xfId="0" applyAlignment="1" applyBorder="1" applyFont="1">
      <alignment horizontal="center"/>
    </xf>
    <xf borderId="56" fillId="4" fontId="6" numFmtId="0" xfId="0" applyAlignment="1" applyBorder="1" applyFont="1">
      <alignment horizontal="center"/>
    </xf>
    <xf borderId="57" fillId="5" fontId="7" numFmtId="0" xfId="0" applyAlignment="1" applyBorder="1" applyFont="1">
      <alignment horizontal="center"/>
    </xf>
    <xf borderId="58" fillId="6" fontId="8" numFmtId="0" xfId="0" applyAlignment="1" applyBorder="1" applyFont="1">
      <alignment horizontal="center"/>
    </xf>
    <xf borderId="59" fillId="6" fontId="8" numFmtId="0" xfId="0" applyAlignment="1" applyBorder="1" applyFont="1">
      <alignment horizontal="center"/>
    </xf>
    <xf borderId="60" fillId="3" fontId="5" numFmtId="0" xfId="0" applyAlignment="1" applyBorder="1" applyFont="1">
      <alignment horizontal="center"/>
    </xf>
    <xf borderId="61" fillId="6" fontId="8" numFmtId="0" xfId="0" applyAlignment="1" applyBorder="1" applyFont="1">
      <alignment horizontal="center"/>
    </xf>
    <xf borderId="24" fillId="3" fontId="5" numFmtId="0" xfId="0" applyAlignment="1" applyBorder="1" applyFont="1">
      <alignment horizontal="center"/>
    </xf>
    <xf borderId="62" fillId="4" fontId="6" numFmtId="0" xfId="0" applyAlignment="1" applyBorder="1" applyFont="1">
      <alignment horizontal="center"/>
    </xf>
    <xf borderId="63" fillId="3" fontId="5" numFmtId="0" xfId="0" applyAlignment="1" applyBorder="1" applyFont="1">
      <alignment horizontal="center"/>
    </xf>
    <xf borderId="63" fillId="4" fontId="6" numFmtId="0" xfId="0" applyAlignment="1" applyBorder="1" applyFont="1">
      <alignment horizontal="center"/>
    </xf>
    <xf borderId="64" fillId="3" fontId="5" numFmtId="0" xfId="0" applyAlignment="1" applyBorder="1" applyFont="1">
      <alignment horizontal="center"/>
    </xf>
    <xf borderId="65" fillId="5" fontId="7" numFmtId="0" xfId="0" applyAlignment="1" applyBorder="1" applyFont="1">
      <alignment horizontal="center"/>
    </xf>
    <xf borderId="66" fillId="6" fontId="8" numFmtId="0" xfId="0" applyAlignment="1" applyBorder="1" applyFont="1">
      <alignment horizontal="center"/>
    </xf>
    <xf borderId="67" fillId="5" fontId="7" numFmtId="0" xfId="0" applyAlignment="1" applyBorder="1" applyFont="1">
      <alignment horizontal="center"/>
    </xf>
    <xf borderId="68" fillId="6" fontId="8" numFmtId="0" xfId="0" applyAlignment="1" applyBorder="1" applyFont="1">
      <alignment horizontal="center"/>
    </xf>
    <xf borderId="69" fillId="5" fontId="7" numFmtId="0" xfId="0" applyBorder="1" applyFont="1"/>
    <xf borderId="63" fillId="6" fontId="8" numFmtId="0" xfId="0" applyBorder="1" applyFont="1"/>
    <xf borderId="70" fillId="6" fontId="8" numFmtId="0" xfId="0" applyBorder="1" applyFont="1"/>
    <xf borderId="0" fillId="0" fontId="14" numFmtId="0" xfId="0" applyFont="1"/>
    <xf borderId="0" fillId="0" fontId="14" numFmtId="0" xfId="0" applyAlignment="1" applyFont="1">
      <alignment horizontal="center"/>
    </xf>
    <xf borderId="0" fillId="0" fontId="15" numFmtId="0" xfId="0" applyAlignment="1" applyFont="1">
      <alignment horizontal="right"/>
    </xf>
    <xf borderId="0" fillId="0" fontId="15" numFmtId="1" xfId="0" applyAlignment="1" applyFont="1" applyNumberFormat="1">
      <alignment horizontal="center"/>
    </xf>
    <xf borderId="71" fillId="7" fontId="3" numFmtId="0" xfId="0" applyAlignment="1" applyBorder="1" applyFill="1" applyFont="1">
      <alignment horizontal="center"/>
    </xf>
    <xf borderId="72" fillId="7" fontId="3" numFmtId="0" xfId="0" applyAlignment="1" applyBorder="1" applyFont="1">
      <alignment horizontal="center"/>
    </xf>
    <xf borderId="73" fillId="7" fontId="3" numFmtId="0" xfId="0" applyAlignment="1" applyBorder="1" applyFont="1">
      <alignment horizontal="center"/>
    </xf>
    <xf borderId="74" fillId="0" fontId="4" numFmtId="0" xfId="0" applyBorder="1" applyFont="1"/>
    <xf borderId="75" fillId="0" fontId="4" numFmtId="0" xfId="0" applyBorder="1" applyFont="1"/>
    <xf borderId="71" fillId="2" fontId="2" numFmtId="1" xfId="0" applyAlignment="1" applyBorder="1" applyFont="1" applyNumberFormat="1">
      <alignment horizontal="left"/>
    </xf>
    <xf borderId="72" fillId="2" fontId="2" numFmtId="49" xfId="0" applyBorder="1" applyFont="1" applyNumberFormat="1"/>
    <xf borderId="71" fillId="2" fontId="2" numFmtId="49" xfId="0" applyAlignment="1" applyBorder="1" applyFont="1" applyNumberFormat="1">
      <alignment horizontal="center"/>
    </xf>
    <xf borderId="72" fillId="2" fontId="2" numFmtId="49" xfId="0" applyAlignment="1" applyBorder="1" applyFont="1" applyNumberFormat="1">
      <alignment horizontal="center"/>
    </xf>
    <xf borderId="72" fillId="2" fontId="2" numFmtId="49" xfId="0" applyAlignment="1" applyBorder="1" applyFont="1" applyNumberFormat="1">
      <alignment horizontal="left"/>
    </xf>
    <xf borderId="40" fillId="2" fontId="2" numFmtId="49" xfId="0" applyAlignment="1" applyBorder="1" applyFont="1" applyNumberFormat="1">
      <alignment horizontal="center"/>
    </xf>
    <xf borderId="40" fillId="2" fontId="2" numFmtId="0" xfId="0" applyAlignment="1" applyBorder="1" applyFont="1">
      <alignment horizontal="center"/>
    </xf>
    <xf borderId="76" fillId="0" fontId="13" numFmtId="1" xfId="0" applyAlignment="1" applyBorder="1" applyFont="1" applyNumberFormat="1">
      <alignment horizontal="left" vertical="center"/>
    </xf>
    <xf borderId="0" fillId="0" fontId="1" numFmtId="49" xfId="0" applyFont="1" applyNumberFormat="1"/>
    <xf borderId="76" fillId="0" fontId="1" numFmtId="1" xfId="0" applyAlignment="1" applyBorder="1" applyFont="1" applyNumberFormat="1">
      <alignment horizontal="center"/>
    </xf>
    <xf borderId="0" fillId="0" fontId="1" numFmtId="1" xfId="0" applyAlignment="1" applyFont="1" applyNumberFormat="1">
      <alignment horizontal="center"/>
    </xf>
    <xf borderId="77" fillId="0" fontId="1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78" fillId="0" fontId="16" numFmtId="1" xfId="0" applyAlignment="1" applyBorder="1" applyFont="1" applyNumberFormat="1">
      <alignment horizontal="left" vertical="center"/>
    </xf>
    <xf borderId="79" fillId="0" fontId="2" numFmtId="49" xfId="0" applyBorder="1" applyFont="1" applyNumberFormat="1"/>
    <xf borderId="78" fillId="0" fontId="2" numFmtId="1" xfId="0" applyAlignment="1" applyBorder="1" applyFont="1" applyNumberFormat="1">
      <alignment horizontal="center"/>
    </xf>
    <xf borderId="79" fillId="0" fontId="2" numFmtId="1" xfId="0" applyAlignment="1" applyBorder="1" applyFont="1" applyNumberFormat="1">
      <alignment horizontal="center"/>
    </xf>
    <xf borderId="80" fillId="0" fontId="2" numFmtId="0" xfId="0" applyAlignment="1" applyBorder="1" applyFont="1">
      <alignment horizontal="center"/>
    </xf>
    <xf borderId="78" fillId="0" fontId="2" numFmtId="0" xfId="0" applyAlignment="1" applyBorder="1" applyFont="1">
      <alignment horizontal="center"/>
    </xf>
    <xf borderId="79" fillId="0" fontId="2" numFmtId="0" xfId="0" applyAlignment="1" applyBorder="1" applyFont="1">
      <alignment horizontal="center"/>
    </xf>
    <xf borderId="79" fillId="0" fontId="16" numFmtId="0" xfId="0" applyAlignment="1" applyBorder="1" applyFont="1">
      <alignment horizontal="center"/>
    </xf>
    <xf borderId="0" fillId="0" fontId="13" numFmtId="49" xfId="0" applyAlignment="1" applyFont="1" applyNumberFormat="1">
      <alignment horizontal="left" shrinkToFit="0" vertical="center" wrapText="1"/>
    </xf>
    <xf borderId="81" fillId="0" fontId="1" numFmtId="0" xfId="0" applyAlignment="1" applyBorder="1" applyFont="1">
      <alignment horizontal="center"/>
    </xf>
    <xf borderId="82" fillId="0" fontId="2" numFmtId="0" xfId="0" applyAlignment="1" applyBorder="1" applyFont="1">
      <alignment horizontal="center"/>
    </xf>
    <xf borderId="83" fillId="0" fontId="1" numFmtId="0" xfId="0" applyAlignment="1" applyBorder="1" applyFont="1">
      <alignment horizontal="center"/>
    </xf>
    <xf borderId="76" fillId="0" fontId="1" numFmtId="1" xfId="0" applyAlignment="1" applyBorder="1" applyFont="1" applyNumberFormat="1">
      <alignment horizontal="left" vertical="center"/>
    </xf>
    <xf borderId="78" fillId="0" fontId="2" numFmtId="1" xfId="0" applyAlignment="1" applyBorder="1" applyFont="1" applyNumberFormat="1">
      <alignment horizontal="left" vertical="center"/>
    </xf>
    <xf borderId="78" fillId="0" fontId="2" numFmtId="0" xfId="0" applyAlignment="1" applyBorder="1" applyFont="1">
      <alignment horizontal="left"/>
    </xf>
    <xf borderId="79" fillId="0" fontId="1" numFmtId="1" xfId="0" applyAlignment="1" applyBorder="1" applyFont="1" applyNumberFormat="1">
      <alignment horizontal="center"/>
    </xf>
    <xf borderId="76" fillId="0" fontId="2" numFmtId="0" xfId="0" applyAlignment="1" applyBorder="1" applyFont="1">
      <alignment horizontal="left"/>
    </xf>
    <xf borderId="84" fillId="0" fontId="15" numFmtId="0" xfId="0" applyAlignment="1" applyBorder="1" applyFont="1">
      <alignment horizontal="right"/>
    </xf>
    <xf borderId="85" fillId="0" fontId="15" numFmtId="0" xfId="0" applyAlignment="1" applyBorder="1" applyFont="1">
      <alignment horizontal="right"/>
    </xf>
    <xf borderId="85" fillId="0" fontId="15" numFmtId="1" xfId="0" applyAlignment="1" applyBorder="1" applyFont="1" applyNumberFormat="1">
      <alignment horizontal="center"/>
    </xf>
    <xf borderId="77" fillId="0" fontId="2" numFmtId="0" xfId="0" applyAlignment="1" applyBorder="1" applyFont="1">
      <alignment horizontal="center"/>
    </xf>
    <xf borderId="76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77" fillId="0" fontId="15" numFmtId="0" xfId="0" applyAlignment="1" applyBorder="1" applyFont="1">
      <alignment horizontal="right"/>
    </xf>
    <xf borderId="81" fillId="0" fontId="15" numFmtId="1" xfId="0" applyAlignment="1" applyBorder="1" applyFont="1" applyNumberFormat="1">
      <alignment horizontal="center"/>
    </xf>
    <xf borderId="86" fillId="0" fontId="14" numFmtId="0" xfId="0" applyBorder="1" applyFont="1"/>
    <xf borderId="87" fillId="0" fontId="15" numFmtId="0" xfId="0" applyAlignment="1" applyBorder="1" applyFont="1">
      <alignment horizontal="right"/>
    </xf>
    <xf borderId="88" fillId="0" fontId="15" numFmtId="0" xfId="0" applyAlignment="1" applyBorder="1" applyFont="1">
      <alignment horizontal="right"/>
    </xf>
    <xf borderId="88" fillId="0" fontId="15" numFmtId="1" xfId="0" applyAlignment="1" applyBorder="1" applyFont="1" applyNumberFormat="1">
      <alignment horizontal="center"/>
    </xf>
    <xf borderId="88" fillId="0" fontId="14" numFmtId="0" xfId="0" applyBorder="1" applyFont="1"/>
    <xf borderId="87" fillId="0" fontId="14" numFmtId="0" xfId="0" applyBorder="1" applyFont="1"/>
    <xf borderId="0" fillId="0" fontId="1" numFmtId="0" xfId="0" applyAlignment="1" applyFont="1">
      <alignment horizontal="left"/>
    </xf>
    <xf borderId="0" fillId="0" fontId="1" numFmtId="0" xfId="0" applyFont="1"/>
    <xf borderId="0" fillId="0" fontId="1" numFmtId="164" xfId="0" applyFont="1" applyNumberFormat="1"/>
    <xf borderId="0" fillId="0" fontId="2" numFmtId="0" xfId="0" applyAlignment="1" applyFont="1">
      <alignment horizontal="left"/>
    </xf>
    <xf borderId="0" fillId="0" fontId="2" numFmtId="0" xfId="0" applyFont="1"/>
    <xf borderId="89" fillId="0" fontId="1" numFmtId="0" xfId="0" applyAlignment="1" applyBorder="1" applyFont="1">
      <alignment horizontal="right" shrinkToFit="0" wrapText="1"/>
    </xf>
    <xf borderId="89" fillId="0" fontId="1" numFmtId="0" xfId="0" applyAlignment="1" applyBorder="1" applyFont="1">
      <alignment shrinkToFit="0" wrapText="1"/>
    </xf>
    <xf borderId="89" fillId="0" fontId="1" numFmtId="21" xfId="0" applyAlignment="1" applyBorder="1" applyFont="1" applyNumberFormat="1">
      <alignment horizontal="right" shrinkToFit="0" wrapText="1"/>
    </xf>
    <xf borderId="0" fillId="0" fontId="1" numFmtId="2" xfId="0" applyFont="1" applyNumberFormat="1"/>
    <xf borderId="0" fillId="0" fontId="17" numFmtId="0" xfId="0" applyFont="1"/>
    <xf borderId="0" fillId="0" fontId="1" numFmtId="21" xfId="0" applyFont="1" applyNumberFormat="1"/>
    <xf borderId="0" fillId="0" fontId="13" numFmtId="0" xfId="0" applyFont="1"/>
    <xf borderId="89" fillId="0" fontId="1" numFmtId="0" xfId="0" applyAlignment="1" applyBorder="1" applyFont="1">
      <alignment horizontal="center"/>
    </xf>
    <xf borderId="89" fillId="0" fontId="1" numFmtId="164" xfId="0" applyBorder="1" applyFont="1" applyNumberFormat="1"/>
    <xf borderId="0" fillId="0" fontId="1" numFmtId="45" xfId="0" applyFont="1" applyNumberFormat="1"/>
    <xf borderId="89" fillId="0" fontId="1" numFmtId="21" xfId="0" applyBorder="1" applyFont="1" applyNumberFormat="1"/>
    <xf borderId="89" fillId="0" fontId="1" numFmtId="21" xfId="0" applyAlignment="1" applyBorder="1" applyFont="1" applyNumberFormat="1">
      <alignment shrinkToFit="0" wrapText="1"/>
    </xf>
    <xf borderId="0" fillId="0" fontId="1" numFmtId="20" xfId="0" applyFont="1" applyNumberFormat="1"/>
    <xf borderId="0" fillId="0" fontId="1" numFmtId="46" xfId="0" applyFont="1" applyNumberFormat="1"/>
    <xf borderId="0" fillId="0" fontId="1" numFmtId="21" xfId="0" applyAlignment="1" applyFont="1" applyNumberFormat="1">
      <alignment horizontal="right" shrinkToFit="0" wrapText="1"/>
    </xf>
    <xf borderId="0" fillId="0" fontId="1" numFmtId="21" xfId="0" applyAlignment="1" applyFont="1" applyNumberFormat="1">
      <alignment shrinkToFit="0" wrapText="1"/>
    </xf>
    <xf borderId="0" fillId="0" fontId="17" numFmtId="21" xfId="0" applyFont="1" applyNumberFormat="1"/>
    <xf borderId="89" fillId="8" fontId="1" numFmtId="0" xfId="0" applyAlignment="1" applyBorder="1" applyFill="1" applyFont="1">
      <alignment shrinkToFit="0" wrapText="1"/>
    </xf>
    <xf borderId="0" fillId="0" fontId="1" numFmtId="0" xfId="0" applyAlignment="1" applyFont="1">
      <alignment shrinkToFit="0" wrapText="1"/>
    </xf>
    <xf borderId="89" fillId="0" fontId="2" numFmtId="0" xfId="0" applyAlignment="1" applyBorder="1" applyFont="1">
      <alignment horizontal="right" shrinkToFit="0" wrapText="1"/>
    </xf>
    <xf borderId="89" fillId="0" fontId="18" numFmtId="0" xfId="0" applyAlignment="1" applyBorder="1" applyFont="1">
      <alignment shrinkToFit="0" wrapText="1"/>
    </xf>
    <xf borderId="0" fillId="0" fontId="1" numFmtId="45" xfId="0" applyAlignment="1" applyFont="1" applyNumberFormat="1">
      <alignment horizontal="center"/>
    </xf>
    <xf borderId="0" fillId="0" fontId="1" numFmtId="21" xfId="0" applyAlignment="1" applyFont="1" applyNumberFormat="1">
      <alignment horizontal="center"/>
    </xf>
    <xf borderId="89" fillId="0" fontId="2" numFmtId="0" xfId="0" applyAlignment="1" applyBorder="1" applyFont="1">
      <alignment shrinkToFit="0" wrapText="1"/>
    </xf>
    <xf borderId="89" fillId="0" fontId="1" numFmtId="0" xfId="0" applyAlignment="1" applyBorder="1" applyFont="1">
      <alignment readingOrder="0" shrinkToFit="0" wrapText="1"/>
    </xf>
    <xf borderId="89" fillId="0" fontId="1" numFmtId="0" xfId="0" applyBorder="1" applyFont="1"/>
    <xf borderId="89" fillId="0" fontId="1" numFmtId="0" xfId="0" applyAlignment="1" applyBorder="1" applyFont="1">
      <alignment horizontal="right"/>
    </xf>
    <xf borderId="0" fillId="0" fontId="1" numFmtId="0" xfId="0" applyAlignment="1" applyFont="1">
      <alignment horizontal="right" shrinkToFit="0" wrapText="1"/>
    </xf>
    <xf borderId="0" fillId="0" fontId="1" numFmtId="21" xfId="0" applyAlignment="1" applyFont="1" applyNumberFormat="1">
      <alignment horizontal="right"/>
    </xf>
    <xf borderId="89" fillId="0" fontId="1" numFmtId="21" xfId="0" applyAlignment="1" applyBorder="1" applyFont="1" applyNumberFormat="1">
      <alignment horizontal="right"/>
    </xf>
    <xf borderId="63" fillId="2" fontId="1" numFmtId="0" xfId="0" applyBorder="1" applyFont="1"/>
    <xf borderId="90" fillId="9" fontId="1" numFmtId="0" xfId="0" applyAlignment="1" applyBorder="1" applyFill="1" applyFont="1">
      <alignment horizontal="center"/>
    </xf>
    <xf borderId="91" fillId="0" fontId="4" numFmtId="0" xfId="0" applyBorder="1" applyFont="1"/>
    <xf borderId="63" fillId="10" fontId="1" numFmtId="0" xfId="0" applyBorder="1" applyFill="1" applyFont="1"/>
    <xf borderId="63" fillId="9" fontId="1" numFmtId="0" xfId="0" applyAlignment="1" applyBorder="1" applyFont="1">
      <alignment horizontal="right"/>
    </xf>
    <xf borderId="63" fillId="9" fontId="1" numFmtId="165" xfId="0" applyAlignment="1" applyBorder="1" applyFont="1" applyNumberFormat="1">
      <alignment horizontal="right"/>
    </xf>
    <xf borderId="0" fillId="0" fontId="19" numFmtId="0" xfId="0" applyFont="1"/>
    <xf borderId="89" fillId="0" fontId="20" numFmtId="47" xfId="0" applyAlignment="1" applyBorder="1" applyFont="1" applyNumberFormat="1">
      <alignment horizontal="right" shrinkToFit="0" wrapText="1"/>
    </xf>
    <xf borderId="63" fillId="11" fontId="21" numFmtId="2" xfId="0" applyBorder="1" applyFill="1" applyFont="1" applyNumberFormat="1"/>
    <xf borderId="0" fillId="0" fontId="1" numFmtId="165" xfId="0" applyFont="1" applyNumberFormat="1"/>
    <xf borderId="89" fillId="0" fontId="20" numFmtId="0" xfId="0" applyAlignment="1" applyBorder="1" applyFont="1">
      <alignment horizontal="right" shrinkToFit="0" wrapText="1"/>
    </xf>
    <xf borderId="0" fillId="0" fontId="13" numFmtId="0" xfId="0" applyAlignment="1" applyFont="1">
      <alignment horizontal="right"/>
    </xf>
    <xf borderId="0" fillId="0" fontId="13" numFmtId="165" xfId="0" applyFont="1" applyNumberFormat="1"/>
    <xf borderId="89" fillId="0" fontId="20" numFmtId="21" xfId="0" applyAlignment="1" applyBorder="1" applyFont="1" applyNumberFormat="1">
      <alignment horizontal="right" shrinkToFit="0" wrapText="1"/>
    </xf>
    <xf borderId="0" fillId="0" fontId="22" numFmtId="0" xfId="0" applyFont="1"/>
    <xf borderId="0" fillId="0" fontId="23" numFmtId="47" xfId="0" applyFont="1" applyNumberFormat="1"/>
    <xf borderId="0" fillId="0" fontId="24" numFmtId="0" xfId="0" applyFont="1"/>
    <xf borderId="63" fillId="2" fontId="2" numFmtId="0" xfId="0" applyAlignment="1" applyBorder="1" applyFont="1">
      <alignment horizontal="center"/>
    </xf>
    <xf borderId="63" fillId="2" fontId="2" numFmtId="0" xfId="0" applyBorder="1" applyFont="1"/>
    <xf borderId="0" fillId="0" fontId="1" numFmtId="9" xfId="0" applyFont="1" applyNumberFormat="1"/>
    <xf borderId="0" fillId="0" fontId="16" numFmtId="0" xfId="0" applyAlignment="1" applyFont="1">
      <alignment horizontal="center" readingOrder="0" shrinkToFit="0" vertical="bottom" wrapText="0"/>
    </xf>
    <xf borderId="0" fillId="0" fontId="16" numFmtId="0" xfId="0" applyAlignment="1" applyFont="1">
      <alignment readingOrder="0" shrinkToFit="0" vertical="bottom" wrapText="0"/>
    </xf>
    <xf borderId="0" fillId="0" fontId="13" numFmtId="0" xfId="0" applyAlignment="1" applyFont="1">
      <alignment horizontal="center" readingOrder="0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3" numFmtId="45" xfId="0" applyAlignment="1" applyFont="1" applyNumberFormat="1">
      <alignment horizontal="center" readingOrder="0" shrinkToFit="0" vertical="bottom" wrapText="0"/>
    </xf>
    <xf borderId="0" fillId="0" fontId="13" numFmtId="0" xfId="0" applyAlignment="1" applyFont="1">
      <alignment readingOrder="0" shrinkToFit="0" vertical="bottom" wrapText="0"/>
    </xf>
    <xf borderId="0" fillId="0" fontId="13" numFmtId="0" xfId="0" applyAlignment="1" applyFont="1">
      <alignment horizontal="center" readingOrder="0" shrinkToFit="0" vertical="bottom" wrapText="0"/>
    </xf>
    <xf borderId="0" fillId="0" fontId="13" numFmtId="45" xfId="0" applyAlignment="1" applyFont="1" applyNumberFormat="1">
      <alignment horizontal="center" readingOrder="0" shrinkToFit="0" vertical="bottom" wrapText="0"/>
    </xf>
    <xf borderId="0" fillId="0" fontId="13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7.xml"/><Relationship Id="rId10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2" Type="http://schemas.openxmlformats.org/officeDocument/2006/relationships/worksheet" Target="worksheets/sheet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5.xml"/><Relationship Id="rId15" Type="http://schemas.openxmlformats.org/officeDocument/2006/relationships/worksheet" Target="worksheets/sheet11.xml"/><Relationship Id="rId14" Type="http://schemas.openxmlformats.org/officeDocument/2006/relationships/worksheet" Target="worksheets/sheet10.xml"/><Relationship Id="rId17" Type="http://schemas.openxmlformats.org/officeDocument/2006/relationships/worksheet" Target="worksheets/sheet13.xml"/><Relationship Id="rId16" Type="http://schemas.openxmlformats.org/officeDocument/2006/relationships/worksheet" Target="worksheets/sheet12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5.xml"/><Relationship Id="rId6" Type="http://schemas.openxmlformats.org/officeDocument/2006/relationships/chartsheet" Target="chartsheets/sheet1.xml"/><Relationship Id="rId18" Type="http://schemas.openxmlformats.org/officeDocument/2006/relationships/worksheet" Target="worksheets/sheet14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4"/>
              </a:solidFill>
            </c:spPr>
          </c:dPt>
          <c:dPt>
            <c:idx val="4"/>
            <c:spPr>
              <a:solidFill>
                <a:schemeClr val="accent5"/>
              </a:solidFill>
            </c:spPr>
          </c:dPt>
          <c:dPt>
            <c:idx val="5"/>
            <c:spPr>
              <a:solidFill>
                <a:schemeClr val="accent6"/>
              </a:solidFill>
            </c:spPr>
          </c:dPt>
          <c:dPt>
            <c:idx val="6"/>
            <c:spPr>
              <a:solidFill>
                <a:schemeClr val="accent1"/>
              </a:solidFill>
            </c:spPr>
          </c:dPt>
          <c:dPt>
            <c:idx val="7"/>
            <c:spPr>
              <a:solidFill>
                <a:schemeClr val="accent2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0" i="0" sz="14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0" i="0" sz="14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Pr>
                <a:bodyPr/>
                <a:lstStyle/>
                <a:p>
                  <a:pPr lvl="0">
                    <a:defRPr b="0" i="0" sz="14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000000"/>
                        </a:solidFill>
                        <a:latin typeface="+mn-lt"/>
                      </a:rPr>
                      <a:t>[CATEGORY NAME],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Clubs!$C$4:$C$11</c:f>
            </c:strRef>
          </c:cat>
          <c:val>
            <c:numRef>
              <c:f>Clubs!$G$4:$G$11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35259727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7.0" ySplit="5.0" topLeftCell="H6" activePane="bottomRight" state="frozen"/>
      <selection activeCell="H1" sqref="H1" pane="topRight"/>
      <selection activeCell="A6" sqref="A6" pane="bottomLeft"/>
      <selection activeCell="H6" sqref="H6" pane="bottomRight"/>
    </sheetView>
  </sheetViews>
  <sheetFormatPr customHeight="1" defaultColWidth="14.43" defaultRowHeight="15.0"/>
  <cols>
    <col customWidth="1" min="1" max="1" width="9.14"/>
    <col customWidth="1" min="2" max="2" width="9.43"/>
    <col customWidth="1" min="3" max="3" width="23.14"/>
    <col customWidth="1" min="4" max="4" width="7.71"/>
    <col customWidth="1" min="5" max="5" width="7.57"/>
    <col customWidth="1" min="6" max="6" width="7.14"/>
    <col customWidth="1" min="7" max="7" width="12.14"/>
    <col customWidth="1" min="8" max="12" width="6.14"/>
    <col customWidth="1" min="13" max="13" width="6.71"/>
    <col customWidth="1" min="14" max="28" width="6.14"/>
    <col customWidth="1" min="29" max="29" width="6.71"/>
    <col customWidth="1" min="30" max="39" width="6.14"/>
  </cols>
  <sheetData>
    <row r="1">
      <c r="E1" s="1">
        <f>COUNTIF(E$6:E405,$F1)</f>
        <v>194</v>
      </c>
      <c r="F1" s="2" t="s">
        <v>0</v>
      </c>
      <c r="H1" s="3" t="s">
        <v>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3" t="s">
        <v>2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/>
    </row>
    <row r="2">
      <c r="A2" s="6"/>
      <c r="B2" s="7"/>
      <c r="D2" s="6"/>
      <c r="E2" s="8">
        <f>COUNTIF(E$6:E840,$F2)</f>
        <v>111</v>
      </c>
      <c r="F2" s="9" t="s">
        <v>3</v>
      </c>
      <c r="G2" s="10">
        <f>SUM(H2:W2)</f>
        <v>305</v>
      </c>
      <c r="H2" s="11">
        <f t="shared" ref="H2:AM2" si="1">COUNTIF($G$6:$G$840,"="&amp;H$4&amp;"-"&amp;H$5)</f>
        <v>33</v>
      </c>
      <c r="I2" s="12">
        <f t="shared" si="1"/>
        <v>18</v>
      </c>
      <c r="J2" s="13">
        <f t="shared" si="1"/>
        <v>21</v>
      </c>
      <c r="K2" s="12">
        <f t="shared" si="1"/>
        <v>8</v>
      </c>
      <c r="L2" s="13">
        <f t="shared" si="1"/>
        <v>40</v>
      </c>
      <c r="M2" s="12">
        <f t="shared" si="1"/>
        <v>14</v>
      </c>
      <c r="N2" s="13">
        <f t="shared" si="1"/>
        <v>25</v>
      </c>
      <c r="O2" s="12">
        <f t="shared" si="1"/>
        <v>18</v>
      </c>
      <c r="P2" s="13">
        <f t="shared" si="1"/>
        <v>16</v>
      </c>
      <c r="Q2" s="12">
        <f t="shared" si="1"/>
        <v>5</v>
      </c>
      <c r="R2" s="13">
        <f t="shared" si="1"/>
        <v>22</v>
      </c>
      <c r="S2" s="12">
        <f t="shared" si="1"/>
        <v>22</v>
      </c>
      <c r="T2" s="13">
        <f t="shared" si="1"/>
        <v>19</v>
      </c>
      <c r="U2" s="12">
        <f t="shared" si="1"/>
        <v>16</v>
      </c>
      <c r="V2" s="13">
        <f t="shared" si="1"/>
        <v>18</v>
      </c>
      <c r="W2" s="14">
        <f t="shared" si="1"/>
        <v>10</v>
      </c>
      <c r="X2" s="15">
        <f t="shared" si="1"/>
        <v>33</v>
      </c>
      <c r="Y2" s="16">
        <f t="shared" si="1"/>
        <v>18</v>
      </c>
      <c r="Z2" s="17">
        <f t="shared" si="1"/>
        <v>21</v>
      </c>
      <c r="AA2" s="16">
        <f t="shared" si="1"/>
        <v>8</v>
      </c>
      <c r="AB2" s="17">
        <f t="shared" si="1"/>
        <v>40</v>
      </c>
      <c r="AC2" s="16">
        <f t="shared" si="1"/>
        <v>14</v>
      </c>
      <c r="AD2" s="17">
        <f t="shared" si="1"/>
        <v>25</v>
      </c>
      <c r="AE2" s="16">
        <f t="shared" si="1"/>
        <v>18</v>
      </c>
      <c r="AF2" s="17">
        <f t="shared" si="1"/>
        <v>16</v>
      </c>
      <c r="AG2" s="16">
        <f t="shared" si="1"/>
        <v>5</v>
      </c>
      <c r="AH2" s="17">
        <f t="shared" si="1"/>
        <v>22</v>
      </c>
      <c r="AI2" s="16">
        <f t="shared" si="1"/>
        <v>22</v>
      </c>
      <c r="AJ2" s="17">
        <f t="shared" si="1"/>
        <v>19</v>
      </c>
      <c r="AK2" s="16">
        <f t="shared" si="1"/>
        <v>16</v>
      </c>
      <c r="AL2" s="17">
        <f t="shared" si="1"/>
        <v>18</v>
      </c>
      <c r="AM2" s="18">
        <f t="shared" si="1"/>
        <v>10</v>
      </c>
    </row>
    <row r="3">
      <c r="A3" s="6"/>
      <c r="B3" s="7"/>
      <c r="D3" s="6"/>
      <c r="E3" s="19">
        <f>SUM(E1:E2)</f>
        <v>305</v>
      </c>
      <c r="F3" s="20" t="s">
        <v>4</v>
      </c>
      <c r="G3" s="21"/>
      <c r="H3" s="22">
        <f t="shared" ref="H3:AM3" si="2">SUM(H6:H840)</f>
        <v>31</v>
      </c>
      <c r="I3" s="23">
        <f t="shared" si="2"/>
        <v>37</v>
      </c>
      <c r="J3" s="24">
        <f t="shared" si="2"/>
        <v>120</v>
      </c>
      <c r="K3" s="23">
        <f t="shared" si="2"/>
        <v>83</v>
      </c>
      <c r="L3" s="24">
        <f t="shared" si="2"/>
        <v>140</v>
      </c>
      <c r="M3" s="23">
        <f t="shared" si="2"/>
        <v>129</v>
      </c>
      <c r="N3" s="24">
        <f t="shared" si="2"/>
        <v>86</v>
      </c>
      <c r="O3" s="23">
        <f t="shared" si="2"/>
        <v>85</v>
      </c>
      <c r="P3" s="24">
        <f t="shared" si="2"/>
        <v>238</v>
      </c>
      <c r="Q3" s="23">
        <f t="shared" si="2"/>
        <v>314</v>
      </c>
      <c r="R3" s="24">
        <f t="shared" si="2"/>
        <v>66</v>
      </c>
      <c r="S3" s="23">
        <f t="shared" si="2"/>
        <v>132</v>
      </c>
      <c r="T3" s="24">
        <f t="shared" si="2"/>
        <v>117</v>
      </c>
      <c r="U3" s="23">
        <f t="shared" si="2"/>
        <v>108</v>
      </c>
      <c r="V3" s="24">
        <f t="shared" si="2"/>
        <v>255</v>
      </c>
      <c r="W3" s="25">
        <f t="shared" si="2"/>
        <v>175</v>
      </c>
      <c r="X3" s="26">
        <f t="shared" si="2"/>
        <v>561</v>
      </c>
      <c r="Y3" s="27">
        <f t="shared" si="2"/>
        <v>171</v>
      </c>
      <c r="Z3" s="28">
        <f t="shared" si="2"/>
        <v>231</v>
      </c>
      <c r="AA3" s="27">
        <f t="shared" si="2"/>
        <v>36</v>
      </c>
      <c r="AB3" s="28">
        <f t="shared" si="2"/>
        <v>820</v>
      </c>
      <c r="AC3" s="27">
        <f t="shared" si="2"/>
        <v>105</v>
      </c>
      <c r="AD3" s="28">
        <f t="shared" si="2"/>
        <v>325</v>
      </c>
      <c r="AE3" s="27">
        <f t="shared" si="2"/>
        <v>171</v>
      </c>
      <c r="AF3" s="28">
        <f t="shared" si="2"/>
        <v>136</v>
      </c>
      <c r="AG3" s="27">
        <f t="shared" si="2"/>
        <v>15</v>
      </c>
      <c r="AH3" s="28">
        <f t="shared" si="2"/>
        <v>253</v>
      </c>
      <c r="AI3" s="27">
        <f t="shared" si="2"/>
        <v>253</v>
      </c>
      <c r="AJ3" s="28">
        <f t="shared" si="2"/>
        <v>190</v>
      </c>
      <c r="AK3" s="27">
        <f t="shared" si="2"/>
        <v>136</v>
      </c>
      <c r="AL3" s="28">
        <f t="shared" si="2"/>
        <v>171</v>
      </c>
      <c r="AM3" s="29">
        <f t="shared" si="2"/>
        <v>55</v>
      </c>
    </row>
    <row r="4">
      <c r="A4" s="6"/>
      <c r="B4" s="7"/>
      <c r="D4" s="6"/>
      <c r="E4" s="6"/>
      <c r="F4" s="6"/>
      <c r="G4" s="21"/>
      <c r="H4" s="30" t="s">
        <v>5</v>
      </c>
      <c r="I4" s="31" t="s">
        <v>5</v>
      </c>
      <c r="J4" s="32" t="s">
        <v>6</v>
      </c>
      <c r="K4" s="31" t="s">
        <v>6</v>
      </c>
      <c r="L4" s="32" t="s">
        <v>7</v>
      </c>
      <c r="M4" s="31" t="s">
        <v>7</v>
      </c>
      <c r="N4" s="32" t="s">
        <v>8</v>
      </c>
      <c r="O4" s="31" t="s">
        <v>8</v>
      </c>
      <c r="P4" s="32" t="s">
        <v>9</v>
      </c>
      <c r="Q4" s="31" t="s">
        <v>9</v>
      </c>
      <c r="R4" s="32" t="s">
        <v>10</v>
      </c>
      <c r="S4" s="31" t="s">
        <v>10</v>
      </c>
      <c r="T4" s="32" t="s">
        <v>11</v>
      </c>
      <c r="U4" s="31" t="s">
        <v>11</v>
      </c>
      <c r="V4" s="32" t="s">
        <v>12</v>
      </c>
      <c r="W4" s="33" t="s">
        <v>12</v>
      </c>
      <c r="X4" s="34" t="s">
        <v>5</v>
      </c>
      <c r="Y4" s="35" t="s">
        <v>5</v>
      </c>
      <c r="Z4" s="36" t="s">
        <v>6</v>
      </c>
      <c r="AA4" s="35" t="s">
        <v>6</v>
      </c>
      <c r="AB4" s="36" t="s">
        <v>7</v>
      </c>
      <c r="AC4" s="35" t="s">
        <v>7</v>
      </c>
      <c r="AD4" s="36" t="s">
        <v>8</v>
      </c>
      <c r="AE4" s="35" t="s">
        <v>8</v>
      </c>
      <c r="AF4" s="36" t="s">
        <v>9</v>
      </c>
      <c r="AG4" s="35" t="s">
        <v>9</v>
      </c>
      <c r="AH4" s="36" t="s">
        <v>10</v>
      </c>
      <c r="AI4" s="35" t="s">
        <v>10</v>
      </c>
      <c r="AJ4" s="36" t="s">
        <v>11</v>
      </c>
      <c r="AK4" s="35" t="s">
        <v>11</v>
      </c>
      <c r="AL4" s="36" t="s">
        <v>12</v>
      </c>
      <c r="AM4" s="37" t="s">
        <v>12</v>
      </c>
    </row>
    <row r="5">
      <c r="A5" s="38" t="s">
        <v>13</v>
      </c>
      <c r="B5" s="39" t="s">
        <v>14</v>
      </c>
      <c r="C5" s="40" t="s">
        <v>15</v>
      </c>
      <c r="D5" s="40" t="s">
        <v>16</v>
      </c>
      <c r="E5" s="40" t="s">
        <v>17</v>
      </c>
      <c r="F5" s="40" t="s">
        <v>18</v>
      </c>
      <c r="G5" s="41" t="s">
        <v>19</v>
      </c>
      <c r="H5" s="42" t="s">
        <v>0</v>
      </c>
      <c r="I5" s="43" t="s">
        <v>3</v>
      </c>
      <c r="J5" s="44" t="s">
        <v>0</v>
      </c>
      <c r="K5" s="43" t="s">
        <v>3</v>
      </c>
      <c r="L5" s="44" t="s">
        <v>0</v>
      </c>
      <c r="M5" s="43" t="s">
        <v>3</v>
      </c>
      <c r="N5" s="44" t="s">
        <v>0</v>
      </c>
      <c r="O5" s="43" t="s">
        <v>3</v>
      </c>
      <c r="P5" s="44" t="s">
        <v>0</v>
      </c>
      <c r="Q5" s="43" t="s">
        <v>3</v>
      </c>
      <c r="R5" s="44" t="s">
        <v>0</v>
      </c>
      <c r="S5" s="43" t="s">
        <v>3</v>
      </c>
      <c r="T5" s="44" t="s">
        <v>0</v>
      </c>
      <c r="U5" s="43" t="s">
        <v>3</v>
      </c>
      <c r="V5" s="44" t="s">
        <v>0</v>
      </c>
      <c r="W5" s="45" t="s">
        <v>3</v>
      </c>
      <c r="X5" s="46" t="s">
        <v>0</v>
      </c>
      <c r="Y5" s="47" t="s">
        <v>3</v>
      </c>
      <c r="Z5" s="48" t="s">
        <v>0</v>
      </c>
      <c r="AA5" s="47" t="s">
        <v>3</v>
      </c>
      <c r="AB5" s="48" t="s">
        <v>0</v>
      </c>
      <c r="AC5" s="47" t="s">
        <v>3</v>
      </c>
      <c r="AD5" s="48" t="s">
        <v>0</v>
      </c>
      <c r="AE5" s="47" t="s">
        <v>3</v>
      </c>
      <c r="AF5" s="48" t="s">
        <v>0</v>
      </c>
      <c r="AG5" s="47" t="s">
        <v>3</v>
      </c>
      <c r="AH5" s="48" t="s">
        <v>0</v>
      </c>
      <c r="AI5" s="47" t="s">
        <v>3</v>
      </c>
      <c r="AJ5" s="48" t="s">
        <v>0</v>
      </c>
      <c r="AK5" s="47" t="s">
        <v>3</v>
      </c>
      <c r="AL5" s="48" t="s">
        <v>0</v>
      </c>
      <c r="AM5" s="49" t="s">
        <v>3</v>
      </c>
    </row>
    <row r="6">
      <c r="A6" s="50">
        <v>1.0</v>
      </c>
      <c r="B6" s="51" t="str">
        <f>VLOOKUP(A6,Times_2023!B3:C433,2,FALSE)</f>
        <v>0:17:14</v>
      </c>
      <c r="C6" s="52" t="str">
        <f>VLOOKUP($A6,Raw,3,FALSE)</f>
        <v>Sullivan Smith</v>
      </c>
      <c r="D6" s="53" t="str">
        <f>VLOOKUP($A6,Raw,2,FALSE)</f>
        <v>CAC</v>
      </c>
      <c r="E6" s="53" t="str">
        <f>VLOOKUP($A6,Raw,4,FALSE)</f>
        <v>M</v>
      </c>
      <c r="F6" s="53">
        <f t="shared" ref="F6:F310" si="5">COUNTIF(E$6:E6,E6)</f>
        <v>1</v>
      </c>
      <c r="G6" s="54" t="str">
        <f t="shared" ref="G6:G310" si="6">IF(ISNA(D6),"",D6&amp;"-"&amp;E6)</f>
        <v>CAC-M</v>
      </c>
      <c r="H6" s="22">
        <f t="shared" ref="H6:W6" si="3">IF($G6=H$4&amp;"-"&amp;H$5,IF(COUNTIF($G$6:$G6,"="&amp;$G6)&gt;5,"",$F6),"")</f>
        <v>1</v>
      </c>
      <c r="I6" s="55" t="str">
        <f t="shared" si="3"/>
        <v/>
      </c>
      <c r="J6" s="56" t="str">
        <f t="shared" si="3"/>
        <v/>
      </c>
      <c r="K6" s="55" t="str">
        <f t="shared" si="3"/>
        <v/>
      </c>
      <c r="L6" s="56" t="str">
        <f t="shared" si="3"/>
        <v/>
      </c>
      <c r="M6" s="55" t="str">
        <f t="shared" si="3"/>
        <v/>
      </c>
      <c r="N6" s="56" t="str">
        <f t="shared" si="3"/>
        <v/>
      </c>
      <c r="O6" s="55" t="str">
        <f t="shared" si="3"/>
        <v/>
      </c>
      <c r="P6" s="56" t="str">
        <f t="shared" si="3"/>
        <v/>
      </c>
      <c r="Q6" s="55" t="str">
        <f t="shared" si="3"/>
        <v/>
      </c>
      <c r="R6" s="56" t="str">
        <f t="shared" si="3"/>
        <v/>
      </c>
      <c r="S6" s="55" t="str">
        <f t="shared" si="3"/>
        <v/>
      </c>
      <c r="T6" s="56" t="str">
        <f t="shared" si="3"/>
        <v/>
      </c>
      <c r="U6" s="55" t="str">
        <f t="shared" si="3"/>
        <v/>
      </c>
      <c r="V6" s="56" t="str">
        <f t="shared" si="3"/>
        <v/>
      </c>
      <c r="W6" s="57" t="str">
        <f t="shared" si="3"/>
        <v/>
      </c>
      <c r="X6" s="58">
        <f t="shared" ref="X6:AM6" si="4">IF($G6=X$4&amp;"-"&amp;X$5,IF(COUNTIF($G$6:$G6,"="&amp;$G6)&gt;1000,"",$F6),"")</f>
        <v>1</v>
      </c>
      <c r="Y6" s="59" t="str">
        <f t="shared" si="4"/>
        <v/>
      </c>
      <c r="Z6" s="58" t="str">
        <f t="shared" si="4"/>
        <v/>
      </c>
      <c r="AA6" s="59" t="str">
        <f t="shared" si="4"/>
        <v/>
      </c>
      <c r="AB6" s="58" t="str">
        <f t="shared" si="4"/>
        <v/>
      </c>
      <c r="AC6" s="59" t="str">
        <f t="shared" si="4"/>
        <v/>
      </c>
      <c r="AD6" s="58" t="str">
        <f t="shared" si="4"/>
        <v/>
      </c>
      <c r="AE6" s="59" t="str">
        <f t="shared" si="4"/>
        <v/>
      </c>
      <c r="AF6" s="58" t="str">
        <f t="shared" si="4"/>
        <v/>
      </c>
      <c r="AG6" s="59" t="str">
        <f t="shared" si="4"/>
        <v/>
      </c>
      <c r="AH6" s="58" t="str">
        <f t="shared" si="4"/>
        <v/>
      </c>
      <c r="AI6" s="59" t="str">
        <f t="shared" si="4"/>
        <v/>
      </c>
      <c r="AJ6" s="58" t="str">
        <f t="shared" si="4"/>
        <v/>
      </c>
      <c r="AK6" s="59" t="str">
        <f t="shared" si="4"/>
        <v/>
      </c>
      <c r="AL6" s="58" t="str">
        <f t="shared" si="4"/>
        <v/>
      </c>
      <c r="AM6" s="60" t="str">
        <f t="shared" si="4"/>
        <v/>
      </c>
    </row>
    <row r="7">
      <c r="A7" s="61">
        <v>2.0</v>
      </c>
      <c r="B7" s="51" t="str">
        <f>VLOOKUP(A7,Times_2023!B4:C434,2,FALSE)</f>
        <v>0:17:16</v>
      </c>
      <c r="C7" s="52" t="str">
        <f>VLOOKUP($A7,Raw,3,FALSE)</f>
        <v>Peter Miller</v>
      </c>
      <c r="D7" s="62" t="str">
        <f>VLOOKUP($A7,Raw,2,FALSE)</f>
        <v>CAC</v>
      </c>
      <c r="E7" s="62" t="str">
        <f>VLOOKUP($A7,Raw,4,FALSE)</f>
        <v>M</v>
      </c>
      <c r="F7" s="62">
        <f t="shared" si="5"/>
        <v>2</v>
      </c>
      <c r="G7" s="63" t="str">
        <f t="shared" si="6"/>
        <v>CAC-M</v>
      </c>
      <c r="H7" s="22">
        <f t="shared" ref="H7:W7" si="7">IF($G7=H$4&amp;"-"&amp;H$5,IF(COUNTIF($G$6:$G7,"="&amp;$G7)&gt;5,"",$F7),"")</f>
        <v>2</v>
      </c>
      <c r="I7" s="23" t="str">
        <f t="shared" si="7"/>
        <v/>
      </c>
      <c r="J7" s="24" t="str">
        <f t="shared" si="7"/>
        <v/>
      </c>
      <c r="K7" s="23" t="str">
        <f t="shared" si="7"/>
        <v/>
      </c>
      <c r="L7" s="24" t="str">
        <f t="shared" si="7"/>
        <v/>
      </c>
      <c r="M7" s="23" t="str">
        <f t="shared" si="7"/>
        <v/>
      </c>
      <c r="N7" s="24" t="str">
        <f t="shared" si="7"/>
        <v/>
      </c>
      <c r="O7" s="23" t="str">
        <f t="shared" si="7"/>
        <v/>
      </c>
      <c r="P7" s="24" t="str">
        <f t="shared" si="7"/>
        <v/>
      </c>
      <c r="Q7" s="23" t="str">
        <f t="shared" si="7"/>
        <v/>
      </c>
      <c r="R7" s="24" t="str">
        <f t="shared" si="7"/>
        <v/>
      </c>
      <c r="S7" s="23" t="str">
        <f t="shared" si="7"/>
        <v/>
      </c>
      <c r="T7" s="24" t="str">
        <f t="shared" si="7"/>
        <v/>
      </c>
      <c r="U7" s="23" t="str">
        <f t="shared" si="7"/>
        <v/>
      </c>
      <c r="V7" s="24" t="str">
        <f t="shared" si="7"/>
        <v/>
      </c>
      <c r="W7" s="25" t="str">
        <f t="shared" si="7"/>
        <v/>
      </c>
      <c r="X7" s="58">
        <f t="shared" ref="X7:AM7" si="8">IF($G7=X$4&amp;"-"&amp;X$5,IF(COUNTIF($G$6:$G7,"="&amp;$G7)&gt;1000,"",MAX(X$6:X6)+1),"")</f>
        <v>2</v>
      </c>
      <c r="Y7" s="59" t="str">
        <f t="shared" si="8"/>
        <v/>
      </c>
      <c r="Z7" s="58" t="str">
        <f t="shared" si="8"/>
        <v/>
      </c>
      <c r="AA7" s="59" t="str">
        <f t="shared" si="8"/>
        <v/>
      </c>
      <c r="AB7" s="58" t="str">
        <f t="shared" si="8"/>
        <v/>
      </c>
      <c r="AC7" s="59" t="str">
        <f t="shared" si="8"/>
        <v/>
      </c>
      <c r="AD7" s="58" t="str">
        <f t="shared" si="8"/>
        <v/>
      </c>
      <c r="AE7" s="59" t="str">
        <f t="shared" si="8"/>
        <v/>
      </c>
      <c r="AF7" s="58" t="str">
        <f t="shared" si="8"/>
        <v/>
      </c>
      <c r="AG7" s="59" t="str">
        <f t="shared" si="8"/>
        <v/>
      </c>
      <c r="AH7" s="58" t="str">
        <f t="shared" si="8"/>
        <v/>
      </c>
      <c r="AI7" s="59" t="str">
        <f t="shared" si="8"/>
        <v/>
      </c>
      <c r="AJ7" s="58" t="str">
        <f t="shared" si="8"/>
        <v/>
      </c>
      <c r="AK7" s="59" t="str">
        <f t="shared" si="8"/>
        <v/>
      </c>
      <c r="AL7" s="58" t="str">
        <f t="shared" si="8"/>
        <v/>
      </c>
      <c r="AM7" s="60" t="str">
        <f t="shared" si="8"/>
        <v/>
      </c>
    </row>
    <row r="8">
      <c r="A8" s="64">
        <v>3.0</v>
      </c>
      <c r="B8" s="51" t="str">
        <f>VLOOKUP(A8,Times_2023!B5:C435,2,FALSE)</f>
        <v>0:17:25</v>
      </c>
      <c r="C8" s="52" t="str">
        <f>VLOOKUP($A8,Raw,3,FALSE)</f>
        <v>Chay Hopkins</v>
      </c>
      <c r="D8" s="62" t="str">
        <f>VLOOKUP($A8,Raw,2,FALSE)</f>
        <v>HRC</v>
      </c>
      <c r="E8" s="62" t="str">
        <f>VLOOKUP($A8,Raw,4,FALSE)</f>
        <v>M</v>
      </c>
      <c r="F8" s="62">
        <f t="shared" si="5"/>
        <v>3</v>
      </c>
      <c r="G8" s="63" t="str">
        <f t="shared" si="6"/>
        <v>HRC-M</v>
      </c>
      <c r="H8" s="22" t="str">
        <f t="shared" ref="H8:W8" si="9">IF($G8=H$4&amp;"-"&amp;H$5,IF(COUNTIF($G$6:$G8,"="&amp;$G8)&gt;5,"",$F8),"")</f>
        <v/>
      </c>
      <c r="I8" s="23" t="str">
        <f t="shared" si="9"/>
        <v/>
      </c>
      <c r="J8" s="24" t="str">
        <f t="shared" si="9"/>
        <v/>
      </c>
      <c r="K8" s="23" t="str">
        <f t="shared" si="9"/>
        <v/>
      </c>
      <c r="L8" s="24" t="str">
        <f t="shared" si="9"/>
        <v/>
      </c>
      <c r="M8" s="23" t="str">
        <f t="shared" si="9"/>
        <v/>
      </c>
      <c r="N8" s="24" t="str">
        <f t="shared" si="9"/>
        <v/>
      </c>
      <c r="O8" s="23" t="str">
        <f t="shared" si="9"/>
        <v/>
      </c>
      <c r="P8" s="24">
        <f t="shared" si="9"/>
        <v>3</v>
      </c>
      <c r="Q8" s="23" t="str">
        <f t="shared" si="9"/>
        <v/>
      </c>
      <c r="R8" s="24" t="str">
        <f t="shared" si="9"/>
        <v/>
      </c>
      <c r="S8" s="23" t="str">
        <f t="shared" si="9"/>
        <v/>
      </c>
      <c r="T8" s="24" t="str">
        <f t="shared" si="9"/>
        <v/>
      </c>
      <c r="U8" s="23" t="str">
        <f t="shared" si="9"/>
        <v/>
      </c>
      <c r="V8" s="24" t="str">
        <f t="shared" si="9"/>
        <v/>
      </c>
      <c r="W8" s="25" t="str">
        <f t="shared" si="9"/>
        <v/>
      </c>
      <c r="X8" s="58" t="str">
        <f t="shared" ref="X8:AM8" si="10">IF($G8=X$4&amp;"-"&amp;X$5,IF(COUNTIF($G$6:$G8,"="&amp;$G8)&gt;1000,"",MAX(X$6:X7)+1),"")</f>
        <v/>
      </c>
      <c r="Y8" s="59" t="str">
        <f t="shared" si="10"/>
        <v/>
      </c>
      <c r="Z8" s="58" t="str">
        <f t="shared" si="10"/>
        <v/>
      </c>
      <c r="AA8" s="59" t="str">
        <f t="shared" si="10"/>
        <v/>
      </c>
      <c r="AB8" s="58" t="str">
        <f t="shared" si="10"/>
        <v/>
      </c>
      <c r="AC8" s="59" t="str">
        <f t="shared" si="10"/>
        <v/>
      </c>
      <c r="AD8" s="58" t="str">
        <f t="shared" si="10"/>
        <v/>
      </c>
      <c r="AE8" s="59" t="str">
        <f t="shared" si="10"/>
        <v/>
      </c>
      <c r="AF8" s="58">
        <f t="shared" si="10"/>
        <v>1</v>
      </c>
      <c r="AG8" s="59" t="str">
        <f t="shared" si="10"/>
        <v/>
      </c>
      <c r="AH8" s="58" t="str">
        <f t="shared" si="10"/>
        <v/>
      </c>
      <c r="AI8" s="59" t="str">
        <f t="shared" si="10"/>
        <v/>
      </c>
      <c r="AJ8" s="58" t="str">
        <f t="shared" si="10"/>
        <v/>
      </c>
      <c r="AK8" s="59" t="str">
        <f t="shared" si="10"/>
        <v/>
      </c>
      <c r="AL8" s="58" t="str">
        <f t="shared" si="10"/>
        <v/>
      </c>
      <c r="AM8" s="60" t="str">
        <f t="shared" si="10"/>
        <v/>
      </c>
    </row>
    <row r="9">
      <c r="A9" s="61">
        <v>4.0</v>
      </c>
      <c r="B9" s="51" t="str">
        <f>VLOOKUP(A9,Times_2023!B6:C436,2,FALSE)</f>
        <v>0:17:28</v>
      </c>
      <c r="C9" s="52" t="str">
        <f>VLOOKUP($A9,Raw,3,FALSE)</f>
        <v>Fredrik Krylander</v>
      </c>
      <c r="D9" s="62" t="str">
        <f>VLOOKUP($A9,Raw,2,FALSE)</f>
        <v>CAC</v>
      </c>
      <c r="E9" s="62" t="str">
        <f>VLOOKUP($A9,Raw,4,FALSE)</f>
        <v>M</v>
      </c>
      <c r="F9" s="62">
        <f t="shared" si="5"/>
        <v>4</v>
      </c>
      <c r="G9" s="63" t="str">
        <f t="shared" si="6"/>
        <v>CAC-M</v>
      </c>
      <c r="H9" s="22">
        <f t="shared" ref="H9:W9" si="11">IF($G9=H$4&amp;"-"&amp;H$5,IF(COUNTIF($G$6:$G9,"="&amp;$G9)&gt;5,"",$F9),"")</f>
        <v>4</v>
      </c>
      <c r="I9" s="23" t="str">
        <f t="shared" si="11"/>
        <v/>
      </c>
      <c r="J9" s="24" t="str">
        <f t="shared" si="11"/>
        <v/>
      </c>
      <c r="K9" s="23" t="str">
        <f t="shared" si="11"/>
        <v/>
      </c>
      <c r="L9" s="24" t="str">
        <f t="shared" si="11"/>
        <v/>
      </c>
      <c r="M9" s="23" t="str">
        <f t="shared" si="11"/>
        <v/>
      </c>
      <c r="N9" s="24" t="str">
        <f t="shared" si="11"/>
        <v/>
      </c>
      <c r="O9" s="23" t="str">
        <f t="shared" si="11"/>
        <v/>
      </c>
      <c r="P9" s="24" t="str">
        <f t="shared" si="11"/>
        <v/>
      </c>
      <c r="Q9" s="23" t="str">
        <f t="shared" si="11"/>
        <v/>
      </c>
      <c r="R9" s="24" t="str">
        <f t="shared" si="11"/>
        <v/>
      </c>
      <c r="S9" s="23" t="str">
        <f t="shared" si="11"/>
        <v/>
      </c>
      <c r="T9" s="24" t="str">
        <f t="shared" si="11"/>
        <v/>
      </c>
      <c r="U9" s="23" t="str">
        <f t="shared" si="11"/>
        <v/>
      </c>
      <c r="V9" s="24" t="str">
        <f t="shared" si="11"/>
        <v/>
      </c>
      <c r="W9" s="25" t="str">
        <f t="shared" si="11"/>
        <v/>
      </c>
      <c r="X9" s="58">
        <f t="shared" ref="X9:AM9" si="12">IF($G9=X$4&amp;"-"&amp;X$5,IF(COUNTIF($G$6:$G9,"="&amp;$G9)&gt;1000,"",MAX(X$6:X8)+1),"")</f>
        <v>3</v>
      </c>
      <c r="Y9" s="59" t="str">
        <f t="shared" si="12"/>
        <v/>
      </c>
      <c r="Z9" s="58" t="str">
        <f t="shared" si="12"/>
        <v/>
      </c>
      <c r="AA9" s="59" t="str">
        <f t="shared" si="12"/>
        <v/>
      </c>
      <c r="AB9" s="58" t="str">
        <f t="shared" si="12"/>
        <v/>
      </c>
      <c r="AC9" s="59" t="str">
        <f t="shared" si="12"/>
        <v/>
      </c>
      <c r="AD9" s="58" t="str">
        <f t="shared" si="12"/>
        <v/>
      </c>
      <c r="AE9" s="59" t="str">
        <f t="shared" si="12"/>
        <v/>
      </c>
      <c r="AF9" s="58" t="str">
        <f t="shared" si="12"/>
        <v/>
      </c>
      <c r="AG9" s="59" t="str">
        <f t="shared" si="12"/>
        <v/>
      </c>
      <c r="AH9" s="58" t="str">
        <f t="shared" si="12"/>
        <v/>
      </c>
      <c r="AI9" s="59" t="str">
        <f t="shared" si="12"/>
        <v/>
      </c>
      <c r="AJ9" s="58" t="str">
        <f t="shared" si="12"/>
        <v/>
      </c>
      <c r="AK9" s="59" t="str">
        <f t="shared" si="12"/>
        <v/>
      </c>
      <c r="AL9" s="58" t="str">
        <f t="shared" si="12"/>
        <v/>
      </c>
      <c r="AM9" s="60" t="str">
        <f t="shared" si="12"/>
        <v/>
      </c>
    </row>
    <row r="10">
      <c r="A10" s="64">
        <v>5.0</v>
      </c>
      <c r="B10" s="51" t="str">
        <f>VLOOKUP(A10,Times_2023!B7:C437,2,FALSE)</f>
        <v>0:17:33</v>
      </c>
      <c r="C10" s="52" t="str">
        <f>VLOOKUP($A10,Raw,3,FALSE)</f>
        <v>Mark Sampson</v>
      </c>
      <c r="D10" s="62" t="str">
        <f>VLOOKUP($A10,Raw,2,FALSE)</f>
        <v>HI</v>
      </c>
      <c r="E10" s="62" t="str">
        <f>VLOOKUP($A10,Raw,4,FALSE)</f>
        <v>M</v>
      </c>
      <c r="F10" s="62">
        <f t="shared" si="5"/>
        <v>5</v>
      </c>
      <c r="G10" s="63" t="str">
        <f t="shared" si="6"/>
        <v>HI-M</v>
      </c>
      <c r="H10" s="22" t="str">
        <f t="shared" ref="H10:W10" si="13">IF($G10=H$4&amp;"-"&amp;H$5,IF(COUNTIF($G$6:$G10,"="&amp;$G10)&gt;5,"",$F10),"")</f>
        <v/>
      </c>
      <c r="I10" s="23" t="str">
        <f t="shared" si="13"/>
        <v/>
      </c>
      <c r="J10" s="24" t="str">
        <f t="shared" si="13"/>
        <v/>
      </c>
      <c r="K10" s="23" t="str">
        <f t="shared" si="13"/>
        <v/>
      </c>
      <c r="L10" s="24" t="str">
        <f t="shared" si="13"/>
        <v/>
      </c>
      <c r="M10" s="23" t="str">
        <f t="shared" si="13"/>
        <v/>
      </c>
      <c r="N10" s="24">
        <f t="shared" si="13"/>
        <v>5</v>
      </c>
      <c r="O10" s="23" t="str">
        <f t="shared" si="13"/>
        <v/>
      </c>
      <c r="P10" s="24" t="str">
        <f t="shared" si="13"/>
        <v/>
      </c>
      <c r="Q10" s="23" t="str">
        <f t="shared" si="13"/>
        <v/>
      </c>
      <c r="R10" s="24" t="str">
        <f t="shared" si="13"/>
        <v/>
      </c>
      <c r="S10" s="23" t="str">
        <f t="shared" si="13"/>
        <v/>
      </c>
      <c r="T10" s="24" t="str">
        <f t="shared" si="13"/>
        <v/>
      </c>
      <c r="U10" s="23" t="str">
        <f t="shared" si="13"/>
        <v/>
      </c>
      <c r="V10" s="24" t="str">
        <f t="shared" si="13"/>
        <v/>
      </c>
      <c r="W10" s="25" t="str">
        <f t="shared" si="13"/>
        <v/>
      </c>
      <c r="X10" s="58" t="str">
        <f t="shared" ref="X10:AM10" si="14">IF($G10=X$4&amp;"-"&amp;X$5,IF(COUNTIF($G$6:$G10,"="&amp;$G10)&gt;1000,"",MAX(X$6:X9)+1),"")</f>
        <v/>
      </c>
      <c r="Y10" s="59" t="str">
        <f t="shared" si="14"/>
        <v/>
      </c>
      <c r="Z10" s="58" t="str">
        <f t="shared" si="14"/>
        <v/>
      </c>
      <c r="AA10" s="59" t="str">
        <f t="shared" si="14"/>
        <v/>
      </c>
      <c r="AB10" s="58" t="str">
        <f t="shared" si="14"/>
        <v/>
      </c>
      <c r="AC10" s="59" t="str">
        <f t="shared" si="14"/>
        <v/>
      </c>
      <c r="AD10" s="58">
        <f t="shared" si="14"/>
        <v>1</v>
      </c>
      <c r="AE10" s="59" t="str">
        <f t="shared" si="14"/>
        <v/>
      </c>
      <c r="AF10" s="58" t="str">
        <f t="shared" si="14"/>
        <v/>
      </c>
      <c r="AG10" s="59" t="str">
        <f t="shared" si="14"/>
        <v/>
      </c>
      <c r="AH10" s="58" t="str">
        <f t="shared" si="14"/>
        <v/>
      </c>
      <c r="AI10" s="59" t="str">
        <f t="shared" si="14"/>
        <v/>
      </c>
      <c r="AJ10" s="58" t="str">
        <f t="shared" si="14"/>
        <v/>
      </c>
      <c r="AK10" s="59" t="str">
        <f t="shared" si="14"/>
        <v/>
      </c>
      <c r="AL10" s="58" t="str">
        <f t="shared" si="14"/>
        <v/>
      </c>
      <c r="AM10" s="60" t="str">
        <f t="shared" si="14"/>
        <v/>
      </c>
    </row>
    <row r="11">
      <c r="A11" s="61">
        <v>6.0</v>
      </c>
      <c r="B11" s="51" t="str">
        <f>VLOOKUP(A11,Times_2023!B8:C438,2,FALSE)</f>
        <v>0:17:35</v>
      </c>
      <c r="C11" s="52" t="str">
        <f>VLOOKUP($A11,Raw,3,FALSE)</f>
        <v>Robert Dobson</v>
      </c>
      <c r="D11" s="62" t="str">
        <f>VLOOKUP($A11,Raw,2,FALSE)</f>
        <v>NJ</v>
      </c>
      <c r="E11" s="62" t="str">
        <f>VLOOKUP($A11,Raw,4,FALSE)</f>
        <v>M</v>
      </c>
      <c r="F11" s="62">
        <f t="shared" si="5"/>
        <v>6</v>
      </c>
      <c r="G11" s="63" t="str">
        <f t="shared" si="6"/>
        <v>NJ-M</v>
      </c>
      <c r="H11" s="22" t="str">
        <f t="shared" ref="H11:W11" si="15">IF($G11=H$4&amp;"-"&amp;H$5,IF(COUNTIF($G$6:$G11,"="&amp;$G11)&gt;5,"",$F11),"")</f>
        <v/>
      </c>
      <c r="I11" s="23" t="str">
        <f t="shared" si="15"/>
        <v/>
      </c>
      <c r="J11" s="24" t="str">
        <f t="shared" si="15"/>
        <v/>
      </c>
      <c r="K11" s="23" t="str">
        <f t="shared" si="15"/>
        <v/>
      </c>
      <c r="L11" s="24" t="str">
        <f t="shared" si="15"/>
        <v/>
      </c>
      <c r="M11" s="23" t="str">
        <f t="shared" si="15"/>
        <v/>
      </c>
      <c r="N11" s="24" t="str">
        <f t="shared" si="15"/>
        <v/>
      </c>
      <c r="O11" s="23" t="str">
        <f t="shared" si="15"/>
        <v/>
      </c>
      <c r="P11" s="24" t="str">
        <f t="shared" si="15"/>
        <v/>
      </c>
      <c r="Q11" s="23" t="str">
        <f t="shared" si="15"/>
        <v/>
      </c>
      <c r="R11" s="24">
        <f t="shared" si="15"/>
        <v>6</v>
      </c>
      <c r="S11" s="23" t="str">
        <f t="shared" si="15"/>
        <v/>
      </c>
      <c r="T11" s="24" t="str">
        <f t="shared" si="15"/>
        <v/>
      </c>
      <c r="U11" s="23" t="str">
        <f t="shared" si="15"/>
        <v/>
      </c>
      <c r="V11" s="24" t="str">
        <f t="shared" si="15"/>
        <v/>
      </c>
      <c r="W11" s="25" t="str">
        <f t="shared" si="15"/>
        <v/>
      </c>
      <c r="X11" s="58" t="str">
        <f t="shared" ref="X11:AM11" si="16">IF($G11=X$4&amp;"-"&amp;X$5,IF(COUNTIF($G$6:$G11,"="&amp;$G11)&gt;1000,"",MAX(X$6:X10)+1),"")</f>
        <v/>
      </c>
      <c r="Y11" s="59" t="str">
        <f t="shared" si="16"/>
        <v/>
      </c>
      <c r="Z11" s="58" t="str">
        <f t="shared" si="16"/>
        <v/>
      </c>
      <c r="AA11" s="59" t="str">
        <f t="shared" si="16"/>
        <v/>
      </c>
      <c r="AB11" s="58" t="str">
        <f t="shared" si="16"/>
        <v/>
      </c>
      <c r="AC11" s="59" t="str">
        <f t="shared" si="16"/>
        <v/>
      </c>
      <c r="AD11" s="58" t="str">
        <f t="shared" si="16"/>
        <v/>
      </c>
      <c r="AE11" s="59" t="str">
        <f t="shared" si="16"/>
        <v/>
      </c>
      <c r="AF11" s="58" t="str">
        <f t="shared" si="16"/>
        <v/>
      </c>
      <c r="AG11" s="59" t="str">
        <f t="shared" si="16"/>
        <v/>
      </c>
      <c r="AH11" s="58">
        <f t="shared" si="16"/>
        <v>1</v>
      </c>
      <c r="AI11" s="59" t="str">
        <f t="shared" si="16"/>
        <v/>
      </c>
      <c r="AJ11" s="58" t="str">
        <f t="shared" si="16"/>
        <v/>
      </c>
      <c r="AK11" s="59" t="str">
        <f t="shared" si="16"/>
        <v/>
      </c>
      <c r="AL11" s="58" t="str">
        <f t="shared" si="16"/>
        <v/>
      </c>
      <c r="AM11" s="60" t="str">
        <f t="shared" si="16"/>
        <v/>
      </c>
    </row>
    <row r="12">
      <c r="A12" s="64">
        <v>7.0</v>
      </c>
      <c r="B12" s="51" t="str">
        <f>VLOOKUP(A12,Times_2023!B9:C439,2,FALSE)</f>
        <v>0:17:55</v>
      </c>
      <c r="C12" s="52" t="str">
        <f>VLOOKUP($A12,Raw,3,FALSE)</f>
        <v>Mark Hayward</v>
      </c>
      <c r="D12" s="62" t="str">
        <f>VLOOKUP($A12,Raw,2,FALSE)</f>
        <v>NJ</v>
      </c>
      <c r="E12" s="62" t="str">
        <f>VLOOKUP($A12,Raw,4,FALSE)</f>
        <v>M</v>
      </c>
      <c r="F12" s="62">
        <f t="shared" si="5"/>
        <v>7</v>
      </c>
      <c r="G12" s="63" t="str">
        <f t="shared" si="6"/>
        <v>NJ-M</v>
      </c>
      <c r="H12" s="22" t="str">
        <f t="shared" ref="H12:W12" si="17">IF($G12=H$4&amp;"-"&amp;H$5,IF(COUNTIF($G$6:$G12,"="&amp;$G12)&gt;5,"",$F12),"")</f>
        <v/>
      </c>
      <c r="I12" s="23" t="str">
        <f t="shared" si="17"/>
        <v/>
      </c>
      <c r="J12" s="24" t="str">
        <f t="shared" si="17"/>
        <v/>
      </c>
      <c r="K12" s="23" t="str">
        <f t="shared" si="17"/>
        <v/>
      </c>
      <c r="L12" s="24" t="str">
        <f t="shared" si="17"/>
        <v/>
      </c>
      <c r="M12" s="23" t="str">
        <f t="shared" si="17"/>
        <v/>
      </c>
      <c r="N12" s="24" t="str">
        <f t="shared" si="17"/>
        <v/>
      </c>
      <c r="O12" s="23" t="str">
        <f t="shared" si="17"/>
        <v/>
      </c>
      <c r="P12" s="24" t="str">
        <f t="shared" si="17"/>
        <v/>
      </c>
      <c r="Q12" s="23" t="str">
        <f t="shared" si="17"/>
        <v/>
      </c>
      <c r="R12" s="24">
        <f t="shared" si="17"/>
        <v>7</v>
      </c>
      <c r="S12" s="23" t="str">
        <f t="shared" si="17"/>
        <v/>
      </c>
      <c r="T12" s="24" t="str">
        <f t="shared" si="17"/>
        <v/>
      </c>
      <c r="U12" s="23" t="str">
        <f t="shared" si="17"/>
        <v/>
      </c>
      <c r="V12" s="24" t="str">
        <f t="shared" si="17"/>
        <v/>
      </c>
      <c r="W12" s="25" t="str">
        <f t="shared" si="17"/>
        <v/>
      </c>
      <c r="X12" s="58" t="str">
        <f t="shared" ref="X12:AM12" si="18">IF($G12=X$4&amp;"-"&amp;X$5,IF(COUNTIF($G$6:$G12,"="&amp;$G12)&gt;1000,"",MAX(X$6:X11)+1),"")</f>
        <v/>
      </c>
      <c r="Y12" s="59" t="str">
        <f t="shared" si="18"/>
        <v/>
      </c>
      <c r="Z12" s="58" t="str">
        <f t="shared" si="18"/>
        <v/>
      </c>
      <c r="AA12" s="59" t="str">
        <f t="shared" si="18"/>
        <v/>
      </c>
      <c r="AB12" s="58" t="str">
        <f t="shared" si="18"/>
        <v/>
      </c>
      <c r="AC12" s="59" t="str">
        <f t="shared" si="18"/>
        <v/>
      </c>
      <c r="AD12" s="58" t="str">
        <f t="shared" si="18"/>
        <v/>
      </c>
      <c r="AE12" s="59" t="str">
        <f t="shared" si="18"/>
        <v/>
      </c>
      <c r="AF12" s="58" t="str">
        <f t="shared" si="18"/>
        <v/>
      </c>
      <c r="AG12" s="59" t="str">
        <f t="shared" si="18"/>
        <v/>
      </c>
      <c r="AH12" s="58">
        <f t="shared" si="18"/>
        <v>2</v>
      </c>
      <c r="AI12" s="59" t="str">
        <f t="shared" si="18"/>
        <v/>
      </c>
      <c r="AJ12" s="58" t="str">
        <f t="shared" si="18"/>
        <v/>
      </c>
      <c r="AK12" s="59" t="str">
        <f t="shared" si="18"/>
        <v/>
      </c>
      <c r="AL12" s="58" t="str">
        <f t="shared" si="18"/>
        <v/>
      </c>
      <c r="AM12" s="60" t="str">
        <f t="shared" si="18"/>
        <v/>
      </c>
    </row>
    <row r="13">
      <c r="A13" s="61">
        <v>8.0</v>
      </c>
      <c r="B13" s="51" t="str">
        <f>VLOOKUP(A13,Times_2023!B10:C440,2,FALSE)</f>
        <v>0:18:01</v>
      </c>
      <c r="C13" s="52" t="str">
        <f>VLOOKUP($A13,Raw,3,FALSE)</f>
        <v>Tim Jones</v>
      </c>
      <c r="D13" s="62" t="str">
        <f>VLOOKUP($A13,Raw,2,FALSE)</f>
        <v>RR</v>
      </c>
      <c r="E13" s="62" t="str">
        <f>VLOOKUP($A13,Raw,4,FALSE)</f>
        <v>M</v>
      </c>
      <c r="F13" s="62">
        <f t="shared" si="5"/>
        <v>8</v>
      </c>
      <c r="G13" s="63" t="str">
        <f t="shared" si="6"/>
        <v>RR-M</v>
      </c>
      <c r="H13" s="22" t="str">
        <f t="shared" ref="H13:W13" si="19">IF($G13=H$4&amp;"-"&amp;H$5,IF(COUNTIF($G$6:$G13,"="&amp;$G13)&gt;5,"",$F13),"")</f>
        <v/>
      </c>
      <c r="I13" s="23" t="str">
        <f t="shared" si="19"/>
        <v/>
      </c>
      <c r="J13" s="24" t="str">
        <f t="shared" si="19"/>
        <v/>
      </c>
      <c r="K13" s="23" t="str">
        <f t="shared" si="19"/>
        <v/>
      </c>
      <c r="L13" s="24" t="str">
        <f t="shared" si="19"/>
        <v/>
      </c>
      <c r="M13" s="23" t="str">
        <f t="shared" si="19"/>
        <v/>
      </c>
      <c r="N13" s="24" t="str">
        <f t="shared" si="19"/>
        <v/>
      </c>
      <c r="O13" s="23" t="str">
        <f t="shared" si="19"/>
        <v/>
      </c>
      <c r="P13" s="24" t="str">
        <f t="shared" si="19"/>
        <v/>
      </c>
      <c r="Q13" s="23" t="str">
        <f t="shared" si="19"/>
        <v/>
      </c>
      <c r="R13" s="24" t="str">
        <f t="shared" si="19"/>
        <v/>
      </c>
      <c r="S13" s="23" t="str">
        <f t="shared" si="19"/>
        <v/>
      </c>
      <c r="T13" s="24">
        <f t="shared" si="19"/>
        <v>8</v>
      </c>
      <c r="U13" s="23" t="str">
        <f t="shared" si="19"/>
        <v/>
      </c>
      <c r="V13" s="24" t="str">
        <f t="shared" si="19"/>
        <v/>
      </c>
      <c r="W13" s="25" t="str">
        <f t="shared" si="19"/>
        <v/>
      </c>
      <c r="X13" s="58" t="str">
        <f t="shared" ref="X13:AM13" si="20">IF($G13=X$4&amp;"-"&amp;X$5,IF(COUNTIF($G$6:$G13,"="&amp;$G13)&gt;1000,"",MAX(X$6:X12)+1),"")</f>
        <v/>
      </c>
      <c r="Y13" s="59" t="str">
        <f t="shared" si="20"/>
        <v/>
      </c>
      <c r="Z13" s="58" t="str">
        <f t="shared" si="20"/>
        <v/>
      </c>
      <c r="AA13" s="59" t="str">
        <f t="shared" si="20"/>
        <v/>
      </c>
      <c r="AB13" s="58" t="str">
        <f t="shared" si="20"/>
        <v/>
      </c>
      <c r="AC13" s="65" t="str">
        <f t="shared" si="20"/>
        <v/>
      </c>
      <c r="AD13" s="66" t="str">
        <f t="shared" si="20"/>
        <v/>
      </c>
      <c r="AE13" s="59" t="str">
        <f t="shared" si="20"/>
        <v/>
      </c>
      <c r="AF13" s="58" t="str">
        <f t="shared" si="20"/>
        <v/>
      </c>
      <c r="AG13" s="59" t="str">
        <f t="shared" si="20"/>
        <v/>
      </c>
      <c r="AH13" s="58" t="str">
        <f t="shared" si="20"/>
        <v/>
      </c>
      <c r="AI13" s="59" t="str">
        <f t="shared" si="20"/>
        <v/>
      </c>
      <c r="AJ13" s="58">
        <f t="shared" si="20"/>
        <v>1</v>
      </c>
      <c r="AK13" s="59" t="str">
        <f t="shared" si="20"/>
        <v/>
      </c>
      <c r="AL13" s="58" t="str">
        <f t="shared" si="20"/>
        <v/>
      </c>
      <c r="AM13" s="60" t="str">
        <f t="shared" si="20"/>
        <v/>
      </c>
    </row>
    <row r="14">
      <c r="A14" s="64">
        <v>9.0</v>
      </c>
      <c r="B14" s="51" t="str">
        <f>VLOOKUP(A14,Times_2023!B11:C441,2,FALSE)</f>
        <v>0:18:08</v>
      </c>
      <c r="C14" s="52" t="str">
        <f>VLOOKUP($A14,Raw,3,FALSE)</f>
        <v>Paul Brear Clarkson</v>
      </c>
      <c r="D14" s="62" t="str">
        <f>VLOOKUP($A14,Raw,2,FALSE)</f>
        <v>ELY</v>
      </c>
      <c r="E14" s="62" t="str">
        <f>VLOOKUP($A14,Raw,4,FALSE)</f>
        <v>M</v>
      </c>
      <c r="F14" s="62">
        <f t="shared" si="5"/>
        <v>9</v>
      </c>
      <c r="G14" s="63" t="str">
        <f t="shared" si="6"/>
        <v>ELY-M</v>
      </c>
      <c r="H14" s="22" t="str">
        <f t="shared" ref="H14:W14" si="21">IF($G14=H$4&amp;"-"&amp;H$5,IF(COUNTIF($G$6:$G14,"="&amp;$G14)&gt;5,"",$F14),"")</f>
        <v/>
      </c>
      <c r="I14" s="23" t="str">
        <f t="shared" si="21"/>
        <v/>
      </c>
      <c r="J14" s="24" t="str">
        <f t="shared" si="21"/>
        <v/>
      </c>
      <c r="K14" s="23" t="str">
        <f t="shared" si="21"/>
        <v/>
      </c>
      <c r="L14" s="24">
        <f t="shared" si="21"/>
        <v>9</v>
      </c>
      <c r="M14" s="23" t="str">
        <f t="shared" si="21"/>
        <v/>
      </c>
      <c r="N14" s="24" t="str">
        <f t="shared" si="21"/>
        <v/>
      </c>
      <c r="O14" s="23" t="str">
        <f t="shared" si="21"/>
        <v/>
      </c>
      <c r="P14" s="24" t="str">
        <f t="shared" si="21"/>
        <v/>
      </c>
      <c r="Q14" s="23" t="str">
        <f t="shared" si="21"/>
        <v/>
      </c>
      <c r="R14" s="24" t="str">
        <f t="shared" si="21"/>
        <v/>
      </c>
      <c r="S14" s="23" t="str">
        <f t="shared" si="21"/>
        <v/>
      </c>
      <c r="T14" s="24" t="str">
        <f t="shared" si="21"/>
        <v/>
      </c>
      <c r="U14" s="23" t="str">
        <f t="shared" si="21"/>
        <v/>
      </c>
      <c r="V14" s="24" t="str">
        <f t="shared" si="21"/>
        <v/>
      </c>
      <c r="W14" s="25" t="str">
        <f t="shared" si="21"/>
        <v/>
      </c>
      <c r="X14" s="58" t="str">
        <f t="shared" ref="X14:AM14" si="22">IF($G14=X$4&amp;"-"&amp;X$5,IF(COUNTIF($G$6:$G14,"="&amp;$G14)&gt;1000,"",MAX(X$6:X13)+1),"")</f>
        <v/>
      </c>
      <c r="Y14" s="59" t="str">
        <f t="shared" si="22"/>
        <v/>
      </c>
      <c r="Z14" s="58" t="str">
        <f t="shared" si="22"/>
        <v/>
      </c>
      <c r="AA14" s="59" t="str">
        <f t="shared" si="22"/>
        <v/>
      </c>
      <c r="AB14" s="58">
        <f t="shared" si="22"/>
        <v>1</v>
      </c>
      <c r="AC14" s="59" t="str">
        <f t="shared" si="22"/>
        <v/>
      </c>
      <c r="AD14" s="58" t="str">
        <f t="shared" si="22"/>
        <v/>
      </c>
      <c r="AE14" s="59" t="str">
        <f t="shared" si="22"/>
        <v/>
      </c>
      <c r="AF14" s="58" t="str">
        <f t="shared" si="22"/>
        <v/>
      </c>
      <c r="AG14" s="59" t="str">
        <f t="shared" si="22"/>
        <v/>
      </c>
      <c r="AH14" s="58" t="str">
        <f t="shared" si="22"/>
        <v/>
      </c>
      <c r="AI14" s="59" t="str">
        <f t="shared" si="22"/>
        <v/>
      </c>
      <c r="AJ14" s="58" t="str">
        <f t="shared" si="22"/>
        <v/>
      </c>
      <c r="AK14" s="59" t="str">
        <f t="shared" si="22"/>
        <v/>
      </c>
      <c r="AL14" s="58" t="str">
        <f t="shared" si="22"/>
        <v/>
      </c>
      <c r="AM14" s="60" t="str">
        <f t="shared" si="22"/>
        <v/>
      </c>
    </row>
    <row r="15">
      <c r="A15" s="61">
        <v>10.0</v>
      </c>
      <c r="B15" s="51" t="str">
        <f>VLOOKUP(A15,Times_2023!B12:C442,2,FALSE)</f>
        <v>0:18:10</v>
      </c>
      <c r="C15" s="52" t="str">
        <f>VLOOKUP($A15,Raw,3,FALSE)</f>
        <v>James Smith</v>
      </c>
      <c r="D15" s="62" t="str">
        <f>VLOOKUP($A15,Raw,2,FALSE)</f>
        <v>NJ</v>
      </c>
      <c r="E15" s="62" t="str">
        <f>VLOOKUP($A15,Raw,4,FALSE)</f>
        <v>M</v>
      </c>
      <c r="F15" s="62">
        <f t="shared" si="5"/>
        <v>10</v>
      </c>
      <c r="G15" s="63" t="str">
        <f t="shared" si="6"/>
        <v>NJ-M</v>
      </c>
      <c r="H15" s="22" t="str">
        <f t="shared" ref="H15:W15" si="23">IF($G15=H$4&amp;"-"&amp;H$5,IF(COUNTIF($G$6:$G15,"="&amp;$G15)&gt;5,"",$F15),"")</f>
        <v/>
      </c>
      <c r="I15" s="23" t="str">
        <f t="shared" si="23"/>
        <v/>
      </c>
      <c r="J15" s="24" t="str">
        <f t="shared" si="23"/>
        <v/>
      </c>
      <c r="K15" s="23" t="str">
        <f t="shared" si="23"/>
        <v/>
      </c>
      <c r="L15" s="24" t="str">
        <f t="shared" si="23"/>
        <v/>
      </c>
      <c r="M15" s="23" t="str">
        <f t="shared" si="23"/>
        <v/>
      </c>
      <c r="N15" s="24" t="str">
        <f t="shared" si="23"/>
        <v/>
      </c>
      <c r="O15" s="23" t="str">
        <f t="shared" si="23"/>
        <v/>
      </c>
      <c r="P15" s="24" t="str">
        <f t="shared" si="23"/>
        <v/>
      </c>
      <c r="Q15" s="23" t="str">
        <f t="shared" si="23"/>
        <v/>
      </c>
      <c r="R15" s="24">
        <f t="shared" si="23"/>
        <v>10</v>
      </c>
      <c r="S15" s="23" t="str">
        <f t="shared" si="23"/>
        <v/>
      </c>
      <c r="T15" s="24" t="str">
        <f t="shared" si="23"/>
        <v/>
      </c>
      <c r="U15" s="23" t="str">
        <f t="shared" si="23"/>
        <v/>
      </c>
      <c r="V15" s="24" t="str">
        <f t="shared" si="23"/>
        <v/>
      </c>
      <c r="W15" s="25" t="str">
        <f t="shared" si="23"/>
        <v/>
      </c>
      <c r="X15" s="58" t="str">
        <f t="shared" ref="X15:AM15" si="24">IF($G15=X$4&amp;"-"&amp;X$5,IF(COUNTIF($G$6:$G15,"="&amp;$G15)&gt;1000,"",MAX(X$6:X14)+1),"")</f>
        <v/>
      </c>
      <c r="Y15" s="59" t="str">
        <f t="shared" si="24"/>
        <v/>
      </c>
      <c r="Z15" s="58" t="str">
        <f t="shared" si="24"/>
        <v/>
      </c>
      <c r="AA15" s="59" t="str">
        <f t="shared" si="24"/>
        <v/>
      </c>
      <c r="AB15" s="58" t="str">
        <f t="shared" si="24"/>
        <v/>
      </c>
      <c r="AC15" s="59" t="str">
        <f t="shared" si="24"/>
        <v/>
      </c>
      <c r="AD15" s="58" t="str">
        <f t="shared" si="24"/>
        <v/>
      </c>
      <c r="AE15" s="59" t="str">
        <f t="shared" si="24"/>
        <v/>
      </c>
      <c r="AF15" s="58" t="str">
        <f t="shared" si="24"/>
        <v/>
      </c>
      <c r="AG15" s="59" t="str">
        <f t="shared" si="24"/>
        <v/>
      </c>
      <c r="AH15" s="58">
        <f t="shared" si="24"/>
        <v>3</v>
      </c>
      <c r="AI15" s="59" t="str">
        <f t="shared" si="24"/>
        <v/>
      </c>
      <c r="AJ15" s="58" t="str">
        <f t="shared" si="24"/>
        <v/>
      </c>
      <c r="AK15" s="59" t="str">
        <f t="shared" si="24"/>
        <v/>
      </c>
      <c r="AL15" s="58" t="str">
        <f t="shared" si="24"/>
        <v/>
      </c>
      <c r="AM15" s="60" t="str">
        <f t="shared" si="24"/>
        <v/>
      </c>
    </row>
    <row r="16">
      <c r="A16" s="64">
        <v>11.0</v>
      </c>
      <c r="B16" s="51" t="str">
        <f>VLOOKUP(A16,Times_2023!B13:C443,2,FALSE)</f>
        <v>0:18:12</v>
      </c>
      <c r="C16" s="52" t="str">
        <f>VLOOKUP($A16,Raw,3,FALSE)</f>
        <v>Hamish Morton</v>
      </c>
      <c r="D16" s="62" t="str">
        <f>VLOOKUP($A16,Raw,2,FALSE)</f>
        <v>CAC</v>
      </c>
      <c r="E16" s="62" t="str">
        <f>VLOOKUP($A16,Raw,4,FALSE)</f>
        <v>M</v>
      </c>
      <c r="F16" s="62">
        <f t="shared" si="5"/>
        <v>11</v>
      </c>
      <c r="G16" s="63" t="str">
        <f t="shared" si="6"/>
        <v>CAC-M</v>
      </c>
      <c r="H16" s="22">
        <f t="shared" ref="H16:W16" si="25">IF($G16=H$4&amp;"-"&amp;H$5,IF(COUNTIF($G$6:$G16,"="&amp;$G16)&gt;5,"",$F16),"")</f>
        <v>11</v>
      </c>
      <c r="I16" s="23" t="str">
        <f t="shared" si="25"/>
        <v/>
      </c>
      <c r="J16" s="24" t="str">
        <f t="shared" si="25"/>
        <v/>
      </c>
      <c r="K16" s="23" t="str">
        <f t="shared" si="25"/>
        <v/>
      </c>
      <c r="L16" s="24" t="str">
        <f t="shared" si="25"/>
        <v/>
      </c>
      <c r="M16" s="23" t="str">
        <f t="shared" si="25"/>
        <v/>
      </c>
      <c r="N16" s="24" t="str">
        <f t="shared" si="25"/>
        <v/>
      </c>
      <c r="O16" s="23" t="str">
        <f t="shared" si="25"/>
        <v/>
      </c>
      <c r="P16" s="24" t="str">
        <f t="shared" si="25"/>
        <v/>
      </c>
      <c r="Q16" s="23" t="str">
        <f t="shared" si="25"/>
        <v/>
      </c>
      <c r="R16" s="24" t="str">
        <f t="shared" si="25"/>
        <v/>
      </c>
      <c r="S16" s="23" t="str">
        <f t="shared" si="25"/>
        <v/>
      </c>
      <c r="T16" s="24" t="str">
        <f t="shared" si="25"/>
        <v/>
      </c>
      <c r="U16" s="23" t="str">
        <f t="shared" si="25"/>
        <v/>
      </c>
      <c r="V16" s="24" t="str">
        <f t="shared" si="25"/>
        <v/>
      </c>
      <c r="W16" s="25" t="str">
        <f t="shared" si="25"/>
        <v/>
      </c>
      <c r="X16" s="58">
        <f t="shared" ref="X16:AM16" si="26">IF($G16=X$4&amp;"-"&amp;X$5,IF(COUNTIF($G$6:$G16,"="&amp;$G16)&gt;1000,"",MAX(X$6:X15)+1),"")</f>
        <v>4</v>
      </c>
      <c r="Y16" s="59" t="str">
        <f t="shared" si="26"/>
        <v/>
      </c>
      <c r="Z16" s="58" t="str">
        <f t="shared" si="26"/>
        <v/>
      </c>
      <c r="AA16" s="59" t="str">
        <f t="shared" si="26"/>
        <v/>
      </c>
      <c r="AB16" s="58" t="str">
        <f t="shared" si="26"/>
        <v/>
      </c>
      <c r="AC16" s="59" t="str">
        <f t="shared" si="26"/>
        <v/>
      </c>
      <c r="AD16" s="58" t="str">
        <f t="shared" si="26"/>
        <v/>
      </c>
      <c r="AE16" s="59" t="str">
        <f t="shared" si="26"/>
        <v/>
      </c>
      <c r="AF16" s="58" t="str">
        <f t="shared" si="26"/>
        <v/>
      </c>
      <c r="AG16" s="59" t="str">
        <f t="shared" si="26"/>
        <v/>
      </c>
      <c r="AH16" s="58" t="str">
        <f t="shared" si="26"/>
        <v/>
      </c>
      <c r="AI16" s="59" t="str">
        <f t="shared" si="26"/>
        <v/>
      </c>
      <c r="AJ16" s="58" t="str">
        <f t="shared" si="26"/>
        <v/>
      </c>
      <c r="AK16" s="59" t="str">
        <f t="shared" si="26"/>
        <v/>
      </c>
      <c r="AL16" s="58" t="str">
        <f t="shared" si="26"/>
        <v/>
      </c>
      <c r="AM16" s="60" t="str">
        <f t="shared" si="26"/>
        <v/>
      </c>
    </row>
    <row r="17">
      <c r="A17" s="61">
        <v>12.0</v>
      </c>
      <c r="B17" s="51" t="str">
        <f>VLOOKUP(A17,Times_2023!B14:C444,2,FALSE)</f>
        <v>0:18:19</v>
      </c>
      <c r="C17" s="52" t="str">
        <f>VLOOKUP($A17,Raw,3,FALSE)</f>
        <v>Patick Dickinson</v>
      </c>
      <c r="D17" s="62" t="str">
        <f>VLOOKUP($A17,Raw,2,FALSE)</f>
        <v>HI</v>
      </c>
      <c r="E17" s="62" t="str">
        <f>VLOOKUP($A17,Raw,4,FALSE)</f>
        <v>M</v>
      </c>
      <c r="F17" s="62">
        <f t="shared" si="5"/>
        <v>12</v>
      </c>
      <c r="G17" s="63" t="str">
        <f t="shared" si="6"/>
        <v>HI-M</v>
      </c>
      <c r="H17" s="22" t="str">
        <f t="shared" ref="H17:W17" si="27">IF($G17=H$4&amp;"-"&amp;H$5,IF(COUNTIF($G$6:$G17,"="&amp;$G17)&gt;5,"",$F17),"")</f>
        <v/>
      </c>
      <c r="I17" s="23" t="str">
        <f t="shared" si="27"/>
        <v/>
      </c>
      <c r="J17" s="24" t="str">
        <f t="shared" si="27"/>
        <v/>
      </c>
      <c r="K17" s="23" t="str">
        <f t="shared" si="27"/>
        <v/>
      </c>
      <c r="L17" s="24" t="str">
        <f t="shared" si="27"/>
        <v/>
      </c>
      <c r="M17" s="23" t="str">
        <f t="shared" si="27"/>
        <v/>
      </c>
      <c r="N17" s="24">
        <f t="shared" si="27"/>
        <v>12</v>
      </c>
      <c r="O17" s="23" t="str">
        <f t="shared" si="27"/>
        <v/>
      </c>
      <c r="P17" s="24" t="str">
        <f t="shared" si="27"/>
        <v/>
      </c>
      <c r="Q17" s="23" t="str">
        <f t="shared" si="27"/>
        <v/>
      </c>
      <c r="R17" s="24" t="str">
        <f t="shared" si="27"/>
        <v/>
      </c>
      <c r="S17" s="23" t="str">
        <f t="shared" si="27"/>
        <v/>
      </c>
      <c r="T17" s="24" t="str">
        <f t="shared" si="27"/>
        <v/>
      </c>
      <c r="U17" s="23" t="str">
        <f t="shared" si="27"/>
        <v/>
      </c>
      <c r="V17" s="24" t="str">
        <f t="shared" si="27"/>
        <v/>
      </c>
      <c r="W17" s="25" t="str">
        <f t="shared" si="27"/>
        <v/>
      </c>
      <c r="X17" s="58" t="str">
        <f t="shared" ref="X17:AM17" si="28">IF($G17=X$4&amp;"-"&amp;X$5,IF(COUNTIF($G$6:$G17,"="&amp;$G17)&gt;1000,"",MAX(X$6:X16)+1),"")</f>
        <v/>
      </c>
      <c r="Y17" s="59" t="str">
        <f t="shared" si="28"/>
        <v/>
      </c>
      <c r="Z17" s="58" t="str">
        <f t="shared" si="28"/>
        <v/>
      </c>
      <c r="AA17" s="59" t="str">
        <f t="shared" si="28"/>
        <v/>
      </c>
      <c r="AB17" s="58" t="str">
        <f t="shared" si="28"/>
        <v/>
      </c>
      <c r="AC17" s="59" t="str">
        <f t="shared" si="28"/>
        <v/>
      </c>
      <c r="AD17" s="58">
        <f t="shared" si="28"/>
        <v>2</v>
      </c>
      <c r="AE17" s="59" t="str">
        <f t="shared" si="28"/>
        <v/>
      </c>
      <c r="AF17" s="58" t="str">
        <f t="shared" si="28"/>
        <v/>
      </c>
      <c r="AG17" s="59" t="str">
        <f t="shared" si="28"/>
        <v/>
      </c>
      <c r="AH17" s="58" t="str">
        <f t="shared" si="28"/>
        <v/>
      </c>
      <c r="AI17" s="59" t="str">
        <f t="shared" si="28"/>
        <v/>
      </c>
      <c r="AJ17" s="58" t="str">
        <f t="shared" si="28"/>
        <v/>
      </c>
      <c r="AK17" s="59" t="str">
        <f t="shared" si="28"/>
        <v/>
      </c>
      <c r="AL17" s="58" t="str">
        <f t="shared" si="28"/>
        <v/>
      </c>
      <c r="AM17" s="60" t="str">
        <f t="shared" si="28"/>
        <v/>
      </c>
    </row>
    <row r="18">
      <c r="A18" s="64">
        <v>13.0</v>
      </c>
      <c r="B18" s="51" t="str">
        <f>VLOOKUP(A18,Times_2023!B15:C445,2,FALSE)</f>
        <v>0:18:21</v>
      </c>
      <c r="C18" s="52" t="str">
        <f>VLOOKUP($A18,Raw,3,FALSE)</f>
        <v>Paul Shearer</v>
      </c>
      <c r="D18" s="62" t="str">
        <f>VLOOKUP($A18,Raw,2,FALSE)</f>
        <v>CAC</v>
      </c>
      <c r="E18" s="62" t="str">
        <f>VLOOKUP($A18,Raw,4,FALSE)</f>
        <v>M</v>
      </c>
      <c r="F18" s="62">
        <f t="shared" si="5"/>
        <v>13</v>
      </c>
      <c r="G18" s="63" t="str">
        <f t="shared" si="6"/>
        <v>CAC-M</v>
      </c>
      <c r="H18" s="22">
        <f t="shared" ref="H18:W18" si="29">IF($G18=H$4&amp;"-"&amp;H$5,IF(COUNTIF($G$6:$G18,"="&amp;$G18)&gt;5,"",$F18),"")</f>
        <v>13</v>
      </c>
      <c r="I18" s="23" t="str">
        <f t="shared" si="29"/>
        <v/>
      </c>
      <c r="J18" s="24" t="str">
        <f t="shared" si="29"/>
        <v/>
      </c>
      <c r="K18" s="23" t="str">
        <f t="shared" si="29"/>
        <v/>
      </c>
      <c r="L18" s="24" t="str">
        <f t="shared" si="29"/>
        <v/>
      </c>
      <c r="M18" s="23" t="str">
        <f t="shared" si="29"/>
        <v/>
      </c>
      <c r="N18" s="24" t="str">
        <f t="shared" si="29"/>
        <v/>
      </c>
      <c r="O18" s="23" t="str">
        <f t="shared" si="29"/>
        <v/>
      </c>
      <c r="P18" s="24" t="str">
        <f t="shared" si="29"/>
        <v/>
      </c>
      <c r="Q18" s="23" t="str">
        <f t="shared" si="29"/>
        <v/>
      </c>
      <c r="R18" s="24" t="str">
        <f t="shared" si="29"/>
        <v/>
      </c>
      <c r="S18" s="23" t="str">
        <f t="shared" si="29"/>
        <v/>
      </c>
      <c r="T18" s="24" t="str">
        <f t="shared" si="29"/>
        <v/>
      </c>
      <c r="U18" s="23" t="str">
        <f t="shared" si="29"/>
        <v/>
      </c>
      <c r="V18" s="24" t="str">
        <f t="shared" si="29"/>
        <v/>
      </c>
      <c r="W18" s="25" t="str">
        <f t="shared" si="29"/>
        <v/>
      </c>
      <c r="X18" s="58">
        <f t="shared" ref="X18:AM18" si="30">IF($G18=X$4&amp;"-"&amp;X$5,IF(COUNTIF($G$6:$G18,"="&amp;$G18)&gt;1000,"",MAX(X$6:X17)+1),"")</f>
        <v>5</v>
      </c>
      <c r="Y18" s="59" t="str">
        <f t="shared" si="30"/>
        <v/>
      </c>
      <c r="Z18" s="58" t="str">
        <f t="shared" si="30"/>
        <v/>
      </c>
      <c r="AA18" s="59" t="str">
        <f t="shared" si="30"/>
        <v/>
      </c>
      <c r="AB18" s="58" t="str">
        <f t="shared" si="30"/>
        <v/>
      </c>
      <c r="AC18" s="59" t="str">
        <f t="shared" si="30"/>
        <v/>
      </c>
      <c r="AD18" s="58" t="str">
        <f t="shared" si="30"/>
        <v/>
      </c>
      <c r="AE18" s="59" t="str">
        <f t="shared" si="30"/>
        <v/>
      </c>
      <c r="AF18" s="58" t="str">
        <f t="shared" si="30"/>
        <v/>
      </c>
      <c r="AG18" s="59" t="str">
        <f t="shared" si="30"/>
        <v/>
      </c>
      <c r="AH18" s="58" t="str">
        <f t="shared" si="30"/>
        <v/>
      </c>
      <c r="AI18" s="59" t="str">
        <f t="shared" si="30"/>
        <v/>
      </c>
      <c r="AJ18" s="58" t="str">
        <f t="shared" si="30"/>
        <v/>
      </c>
      <c r="AK18" s="59" t="str">
        <f t="shared" si="30"/>
        <v/>
      </c>
      <c r="AL18" s="58" t="str">
        <f t="shared" si="30"/>
        <v/>
      </c>
      <c r="AM18" s="60" t="str">
        <f t="shared" si="30"/>
        <v/>
      </c>
    </row>
    <row r="19">
      <c r="A19" s="61">
        <v>14.0</v>
      </c>
      <c r="B19" s="51" t="str">
        <f>VLOOKUP(A19,Times_2023!B16:C446,2,FALSE)</f>
        <v>0:18:22</v>
      </c>
      <c r="C19" s="52" t="str">
        <f>VLOOKUP($A19,Raw,3,FALSE)</f>
        <v>Tom Beach</v>
      </c>
      <c r="D19" s="62" t="str">
        <f>VLOOKUP($A19,Raw,2,FALSE)</f>
        <v>RR</v>
      </c>
      <c r="E19" s="62" t="str">
        <f>VLOOKUP($A19,Raw,4,FALSE)</f>
        <v>M</v>
      </c>
      <c r="F19" s="62">
        <f t="shared" si="5"/>
        <v>14</v>
      </c>
      <c r="G19" s="63" t="str">
        <f t="shared" si="6"/>
        <v>RR-M</v>
      </c>
      <c r="H19" s="22" t="str">
        <f t="shared" ref="H19:W19" si="31">IF($G19=H$4&amp;"-"&amp;H$5,IF(COUNTIF($G$6:$G19,"="&amp;$G19)&gt;5,"",$F19),"")</f>
        <v/>
      </c>
      <c r="I19" s="23" t="str">
        <f t="shared" si="31"/>
        <v/>
      </c>
      <c r="J19" s="24" t="str">
        <f t="shared" si="31"/>
        <v/>
      </c>
      <c r="K19" s="23" t="str">
        <f t="shared" si="31"/>
        <v/>
      </c>
      <c r="L19" s="24" t="str">
        <f t="shared" si="31"/>
        <v/>
      </c>
      <c r="M19" s="23" t="str">
        <f t="shared" si="31"/>
        <v/>
      </c>
      <c r="N19" s="24" t="str">
        <f t="shared" si="31"/>
        <v/>
      </c>
      <c r="O19" s="23" t="str">
        <f t="shared" si="31"/>
        <v/>
      </c>
      <c r="P19" s="24" t="str">
        <f t="shared" si="31"/>
        <v/>
      </c>
      <c r="Q19" s="23" t="str">
        <f t="shared" si="31"/>
        <v/>
      </c>
      <c r="R19" s="24" t="str">
        <f t="shared" si="31"/>
        <v/>
      </c>
      <c r="S19" s="23" t="str">
        <f t="shared" si="31"/>
        <v/>
      </c>
      <c r="T19" s="24">
        <f t="shared" si="31"/>
        <v>14</v>
      </c>
      <c r="U19" s="23" t="str">
        <f t="shared" si="31"/>
        <v/>
      </c>
      <c r="V19" s="24" t="str">
        <f t="shared" si="31"/>
        <v/>
      </c>
      <c r="W19" s="25" t="str">
        <f t="shared" si="31"/>
        <v/>
      </c>
      <c r="X19" s="58" t="str">
        <f t="shared" ref="X19:AM19" si="32">IF($G19=X$4&amp;"-"&amp;X$5,IF(COUNTIF($G$6:$G19,"="&amp;$G19)&gt;1000,"",MAX(X$6:X18)+1),"")</f>
        <v/>
      </c>
      <c r="Y19" s="59" t="str">
        <f t="shared" si="32"/>
        <v/>
      </c>
      <c r="Z19" s="58" t="str">
        <f t="shared" si="32"/>
        <v/>
      </c>
      <c r="AA19" s="59" t="str">
        <f t="shared" si="32"/>
        <v/>
      </c>
      <c r="AB19" s="58" t="str">
        <f t="shared" si="32"/>
        <v/>
      </c>
      <c r="AC19" s="59" t="str">
        <f t="shared" si="32"/>
        <v/>
      </c>
      <c r="AD19" s="58" t="str">
        <f t="shared" si="32"/>
        <v/>
      </c>
      <c r="AE19" s="59" t="str">
        <f t="shared" si="32"/>
        <v/>
      </c>
      <c r="AF19" s="58" t="str">
        <f t="shared" si="32"/>
        <v/>
      </c>
      <c r="AG19" s="59" t="str">
        <f t="shared" si="32"/>
        <v/>
      </c>
      <c r="AH19" s="58" t="str">
        <f t="shared" si="32"/>
        <v/>
      </c>
      <c r="AI19" s="59" t="str">
        <f t="shared" si="32"/>
        <v/>
      </c>
      <c r="AJ19" s="58">
        <f t="shared" si="32"/>
        <v>2</v>
      </c>
      <c r="AK19" s="59" t="str">
        <f t="shared" si="32"/>
        <v/>
      </c>
      <c r="AL19" s="58" t="str">
        <f t="shared" si="32"/>
        <v/>
      </c>
      <c r="AM19" s="60" t="str">
        <f t="shared" si="32"/>
        <v/>
      </c>
    </row>
    <row r="20">
      <c r="A20" s="64">
        <v>15.0</v>
      </c>
      <c r="B20" s="51" t="str">
        <f>VLOOKUP(A20,Times_2023!B17:C447,2,FALSE)</f>
        <v>0:18:25</v>
      </c>
      <c r="C20" s="52" t="str">
        <f>VLOOKUP($A20,Raw,3,FALSE)</f>
        <v>Rich Sales</v>
      </c>
      <c r="D20" s="62" t="str">
        <f>VLOOKUP($A20,Raw,2,FALSE)</f>
        <v>HI</v>
      </c>
      <c r="E20" s="62" t="str">
        <f>VLOOKUP($A20,Raw,4,FALSE)</f>
        <v>M</v>
      </c>
      <c r="F20" s="62">
        <f t="shared" si="5"/>
        <v>15</v>
      </c>
      <c r="G20" s="63" t="str">
        <f t="shared" si="6"/>
        <v>HI-M</v>
      </c>
      <c r="H20" s="22" t="str">
        <f t="shared" ref="H20:W20" si="33">IF($G20=H$4&amp;"-"&amp;H$5,IF(COUNTIF($G$6:$G20,"="&amp;$G20)&gt;5,"",$F20),"")</f>
        <v/>
      </c>
      <c r="I20" s="23" t="str">
        <f t="shared" si="33"/>
        <v/>
      </c>
      <c r="J20" s="24" t="str">
        <f t="shared" si="33"/>
        <v/>
      </c>
      <c r="K20" s="23" t="str">
        <f t="shared" si="33"/>
        <v/>
      </c>
      <c r="L20" s="24" t="str">
        <f t="shared" si="33"/>
        <v/>
      </c>
      <c r="M20" s="23" t="str">
        <f t="shared" si="33"/>
        <v/>
      </c>
      <c r="N20" s="24">
        <f t="shared" si="33"/>
        <v>15</v>
      </c>
      <c r="O20" s="23" t="str">
        <f t="shared" si="33"/>
        <v/>
      </c>
      <c r="P20" s="24" t="str">
        <f t="shared" si="33"/>
        <v/>
      </c>
      <c r="Q20" s="23" t="str">
        <f t="shared" si="33"/>
        <v/>
      </c>
      <c r="R20" s="24" t="str">
        <f t="shared" si="33"/>
        <v/>
      </c>
      <c r="S20" s="23" t="str">
        <f t="shared" si="33"/>
        <v/>
      </c>
      <c r="T20" s="24" t="str">
        <f t="shared" si="33"/>
        <v/>
      </c>
      <c r="U20" s="23" t="str">
        <f t="shared" si="33"/>
        <v/>
      </c>
      <c r="V20" s="24" t="str">
        <f t="shared" si="33"/>
        <v/>
      </c>
      <c r="W20" s="25" t="str">
        <f t="shared" si="33"/>
        <v/>
      </c>
      <c r="X20" s="58" t="str">
        <f t="shared" ref="X20:AM20" si="34">IF($G20=X$4&amp;"-"&amp;X$5,IF(COUNTIF($G$6:$G20,"="&amp;$G20)&gt;1000,"",MAX(X$6:X19)+1),"")</f>
        <v/>
      </c>
      <c r="Y20" s="59" t="str">
        <f t="shared" si="34"/>
        <v/>
      </c>
      <c r="Z20" s="58" t="str">
        <f t="shared" si="34"/>
        <v/>
      </c>
      <c r="AA20" s="59" t="str">
        <f t="shared" si="34"/>
        <v/>
      </c>
      <c r="AB20" s="58" t="str">
        <f t="shared" si="34"/>
        <v/>
      </c>
      <c r="AC20" s="59" t="str">
        <f t="shared" si="34"/>
        <v/>
      </c>
      <c r="AD20" s="58">
        <f t="shared" si="34"/>
        <v>3</v>
      </c>
      <c r="AE20" s="59" t="str">
        <f t="shared" si="34"/>
        <v/>
      </c>
      <c r="AF20" s="58" t="str">
        <f t="shared" si="34"/>
        <v/>
      </c>
      <c r="AG20" s="59" t="str">
        <f t="shared" si="34"/>
        <v/>
      </c>
      <c r="AH20" s="58" t="str">
        <f t="shared" si="34"/>
        <v/>
      </c>
      <c r="AI20" s="59" t="str">
        <f t="shared" si="34"/>
        <v/>
      </c>
      <c r="AJ20" s="58" t="str">
        <f t="shared" si="34"/>
        <v/>
      </c>
      <c r="AK20" s="59" t="str">
        <f t="shared" si="34"/>
        <v/>
      </c>
      <c r="AL20" s="58" t="str">
        <f t="shared" si="34"/>
        <v/>
      </c>
      <c r="AM20" s="60" t="str">
        <f t="shared" si="34"/>
        <v/>
      </c>
    </row>
    <row r="21" ht="15.75" customHeight="1">
      <c r="A21" s="61">
        <v>16.0</v>
      </c>
      <c r="B21" s="51" t="str">
        <f>VLOOKUP(A21,Times_2023!B18:C448,2,FALSE)</f>
        <v>0:18:29</v>
      </c>
      <c r="C21" s="52" t="str">
        <f>VLOOKUP($A21,Raw,3,FALSE)</f>
        <v>Joshua Brown</v>
      </c>
      <c r="D21" s="62" t="str">
        <f>VLOOKUP($A21,Raw,2,FALSE)</f>
        <v>CTC</v>
      </c>
      <c r="E21" s="62" t="str">
        <f>VLOOKUP($A21,Raw,4,FALSE)</f>
        <v>M</v>
      </c>
      <c r="F21" s="62">
        <f t="shared" si="5"/>
        <v>16</v>
      </c>
      <c r="G21" s="63" t="str">
        <f t="shared" si="6"/>
        <v>CTC-M</v>
      </c>
      <c r="H21" s="22" t="str">
        <f t="shared" ref="H21:W21" si="35">IF($G21=H$4&amp;"-"&amp;H$5,IF(COUNTIF($G$6:$G21,"="&amp;$G21)&gt;5,"",$F21),"")</f>
        <v/>
      </c>
      <c r="I21" s="23" t="str">
        <f t="shared" si="35"/>
        <v/>
      </c>
      <c r="J21" s="24">
        <f t="shared" si="35"/>
        <v>16</v>
      </c>
      <c r="K21" s="23" t="str">
        <f t="shared" si="35"/>
        <v/>
      </c>
      <c r="L21" s="24" t="str">
        <f t="shared" si="35"/>
        <v/>
      </c>
      <c r="M21" s="23" t="str">
        <f t="shared" si="35"/>
        <v/>
      </c>
      <c r="N21" s="24" t="str">
        <f t="shared" si="35"/>
        <v/>
      </c>
      <c r="O21" s="23" t="str">
        <f t="shared" si="35"/>
        <v/>
      </c>
      <c r="P21" s="24" t="str">
        <f t="shared" si="35"/>
        <v/>
      </c>
      <c r="Q21" s="23" t="str">
        <f t="shared" si="35"/>
        <v/>
      </c>
      <c r="R21" s="24" t="str">
        <f t="shared" si="35"/>
        <v/>
      </c>
      <c r="S21" s="23" t="str">
        <f t="shared" si="35"/>
        <v/>
      </c>
      <c r="T21" s="24" t="str">
        <f t="shared" si="35"/>
        <v/>
      </c>
      <c r="U21" s="23" t="str">
        <f t="shared" si="35"/>
        <v/>
      </c>
      <c r="V21" s="24" t="str">
        <f t="shared" si="35"/>
        <v/>
      </c>
      <c r="W21" s="25" t="str">
        <f t="shared" si="35"/>
        <v/>
      </c>
      <c r="X21" s="58" t="str">
        <f t="shared" ref="X21:AM21" si="36">IF($G21=X$4&amp;"-"&amp;X$5,IF(COUNTIF($G$6:$G21,"="&amp;$G21)&gt;1000,"",MAX(X$6:X20)+1),"")</f>
        <v/>
      </c>
      <c r="Y21" s="59" t="str">
        <f t="shared" si="36"/>
        <v/>
      </c>
      <c r="Z21" s="58">
        <f t="shared" si="36"/>
        <v>1</v>
      </c>
      <c r="AA21" s="59" t="str">
        <f t="shared" si="36"/>
        <v/>
      </c>
      <c r="AB21" s="58" t="str">
        <f t="shared" si="36"/>
        <v/>
      </c>
      <c r="AC21" s="59" t="str">
        <f t="shared" si="36"/>
        <v/>
      </c>
      <c r="AD21" s="58" t="str">
        <f t="shared" si="36"/>
        <v/>
      </c>
      <c r="AE21" s="59" t="str">
        <f t="shared" si="36"/>
        <v/>
      </c>
      <c r="AF21" s="58" t="str">
        <f t="shared" si="36"/>
        <v/>
      </c>
      <c r="AG21" s="59" t="str">
        <f t="shared" si="36"/>
        <v/>
      </c>
      <c r="AH21" s="58" t="str">
        <f t="shared" si="36"/>
        <v/>
      </c>
      <c r="AI21" s="59" t="str">
        <f t="shared" si="36"/>
        <v/>
      </c>
      <c r="AJ21" s="58" t="str">
        <f t="shared" si="36"/>
        <v/>
      </c>
      <c r="AK21" s="59" t="str">
        <f t="shared" si="36"/>
        <v/>
      </c>
      <c r="AL21" s="58" t="str">
        <f t="shared" si="36"/>
        <v/>
      </c>
      <c r="AM21" s="60" t="str">
        <f t="shared" si="36"/>
        <v/>
      </c>
    </row>
    <row r="22" ht="15.75" customHeight="1">
      <c r="A22" s="64">
        <v>17.0</v>
      </c>
      <c r="B22" s="51" t="str">
        <f>VLOOKUP(A22,Times_2023!B19:C449,2,FALSE)</f>
        <v>0:18:31</v>
      </c>
      <c r="C22" s="52" t="str">
        <f>VLOOKUP($A22,Raw,3,FALSE)</f>
        <v>Luke Ashby</v>
      </c>
      <c r="D22" s="62" t="str">
        <f>VLOOKUP($A22,Raw,2,FALSE)</f>
        <v>CTC</v>
      </c>
      <c r="E22" s="62" t="str">
        <f>VLOOKUP($A22,Raw,4,FALSE)</f>
        <v>M</v>
      </c>
      <c r="F22" s="62">
        <f t="shared" si="5"/>
        <v>17</v>
      </c>
      <c r="G22" s="63" t="str">
        <f t="shared" si="6"/>
        <v>CTC-M</v>
      </c>
      <c r="H22" s="22" t="str">
        <f t="shared" ref="H22:W22" si="37">IF($G22=H$4&amp;"-"&amp;H$5,IF(COUNTIF($G$6:$G22,"="&amp;$G22)&gt;5,"",$F22),"")</f>
        <v/>
      </c>
      <c r="I22" s="23" t="str">
        <f t="shared" si="37"/>
        <v/>
      </c>
      <c r="J22" s="24">
        <f t="shared" si="37"/>
        <v>17</v>
      </c>
      <c r="K22" s="23" t="str">
        <f t="shared" si="37"/>
        <v/>
      </c>
      <c r="L22" s="24" t="str">
        <f t="shared" si="37"/>
        <v/>
      </c>
      <c r="M22" s="23" t="str">
        <f t="shared" si="37"/>
        <v/>
      </c>
      <c r="N22" s="24" t="str">
        <f t="shared" si="37"/>
        <v/>
      </c>
      <c r="O22" s="23" t="str">
        <f t="shared" si="37"/>
        <v/>
      </c>
      <c r="P22" s="24" t="str">
        <f t="shared" si="37"/>
        <v/>
      </c>
      <c r="Q22" s="23" t="str">
        <f t="shared" si="37"/>
        <v/>
      </c>
      <c r="R22" s="24" t="str">
        <f t="shared" si="37"/>
        <v/>
      </c>
      <c r="S22" s="23" t="str">
        <f t="shared" si="37"/>
        <v/>
      </c>
      <c r="T22" s="24" t="str">
        <f t="shared" si="37"/>
        <v/>
      </c>
      <c r="U22" s="23" t="str">
        <f t="shared" si="37"/>
        <v/>
      </c>
      <c r="V22" s="24" t="str">
        <f t="shared" si="37"/>
        <v/>
      </c>
      <c r="W22" s="25" t="str">
        <f t="shared" si="37"/>
        <v/>
      </c>
      <c r="X22" s="58" t="str">
        <f t="shared" ref="X22:AM22" si="38">IF($G22=X$4&amp;"-"&amp;X$5,IF(COUNTIF($G$6:$G22,"="&amp;$G22)&gt;1000,"",MAX(X$6:X21)+1),"")</f>
        <v/>
      </c>
      <c r="Y22" s="59" t="str">
        <f t="shared" si="38"/>
        <v/>
      </c>
      <c r="Z22" s="58">
        <f t="shared" si="38"/>
        <v>2</v>
      </c>
      <c r="AA22" s="59" t="str">
        <f t="shared" si="38"/>
        <v/>
      </c>
      <c r="AB22" s="58" t="str">
        <f t="shared" si="38"/>
        <v/>
      </c>
      <c r="AC22" s="59" t="str">
        <f t="shared" si="38"/>
        <v/>
      </c>
      <c r="AD22" s="58" t="str">
        <f t="shared" si="38"/>
        <v/>
      </c>
      <c r="AE22" s="59" t="str">
        <f t="shared" si="38"/>
        <v/>
      </c>
      <c r="AF22" s="58" t="str">
        <f t="shared" si="38"/>
        <v/>
      </c>
      <c r="AG22" s="59" t="str">
        <f t="shared" si="38"/>
        <v/>
      </c>
      <c r="AH22" s="58" t="str">
        <f t="shared" si="38"/>
        <v/>
      </c>
      <c r="AI22" s="59" t="str">
        <f t="shared" si="38"/>
        <v/>
      </c>
      <c r="AJ22" s="58" t="str">
        <f t="shared" si="38"/>
        <v/>
      </c>
      <c r="AK22" s="59" t="str">
        <f t="shared" si="38"/>
        <v/>
      </c>
      <c r="AL22" s="58" t="str">
        <f t="shared" si="38"/>
        <v/>
      </c>
      <c r="AM22" s="60" t="str">
        <f t="shared" si="38"/>
        <v/>
      </c>
    </row>
    <row r="23" ht="15.75" customHeight="1">
      <c r="A23" s="61">
        <v>18.0</v>
      </c>
      <c r="B23" s="51" t="str">
        <f>VLOOKUP(A23,Times_2023!B20:C450,2,FALSE)</f>
        <v>0:18:32</v>
      </c>
      <c r="C23" s="52" t="str">
        <f>VLOOKUP($A23,Raw,3,FALSE)</f>
        <v>Paul Holley</v>
      </c>
      <c r="D23" s="62" t="str">
        <f>VLOOKUP($A23,Raw,2,FALSE)</f>
        <v>NJ</v>
      </c>
      <c r="E23" s="62" t="str">
        <f>VLOOKUP($A23,Raw,4,FALSE)</f>
        <v>M</v>
      </c>
      <c r="F23" s="62">
        <f t="shared" si="5"/>
        <v>18</v>
      </c>
      <c r="G23" s="63" t="str">
        <f t="shared" si="6"/>
        <v>NJ-M</v>
      </c>
      <c r="H23" s="22" t="str">
        <f t="shared" ref="H23:W23" si="39">IF($G23=H$4&amp;"-"&amp;H$5,IF(COUNTIF($G$6:$G23,"="&amp;$G23)&gt;5,"",$F23),"")</f>
        <v/>
      </c>
      <c r="I23" s="23" t="str">
        <f t="shared" si="39"/>
        <v/>
      </c>
      <c r="J23" s="24" t="str">
        <f t="shared" si="39"/>
        <v/>
      </c>
      <c r="K23" s="23" t="str">
        <f t="shared" si="39"/>
        <v/>
      </c>
      <c r="L23" s="24" t="str">
        <f t="shared" si="39"/>
        <v/>
      </c>
      <c r="M23" s="23" t="str">
        <f t="shared" si="39"/>
        <v/>
      </c>
      <c r="N23" s="24" t="str">
        <f t="shared" si="39"/>
        <v/>
      </c>
      <c r="O23" s="23" t="str">
        <f t="shared" si="39"/>
        <v/>
      </c>
      <c r="P23" s="24" t="str">
        <f t="shared" si="39"/>
        <v/>
      </c>
      <c r="Q23" s="23" t="str">
        <f t="shared" si="39"/>
        <v/>
      </c>
      <c r="R23" s="24">
        <f t="shared" si="39"/>
        <v>18</v>
      </c>
      <c r="S23" s="23" t="str">
        <f t="shared" si="39"/>
        <v/>
      </c>
      <c r="T23" s="24" t="str">
        <f t="shared" si="39"/>
        <v/>
      </c>
      <c r="U23" s="23" t="str">
        <f t="shared" si="39"/>
        <v/>
      </c>
      <c r="V23" s="24" t="str">
        <f t="shared" si="39"/>
        <v/>
      </c>
      <c r="W23" s="25" t="str">
        <f t="shared" si="39"/>
        <v/>
      </c>
      <c r="X23" s="58" t="str">
        <f t="shared" ref="X23:AM23" si="40">IF($G23=X$4&amp;"-"&amp;X$5,IF(COUNTIF($G$6:$G23,"="&amp;$G23)&gt;1000,"",MAX(X$6:X22)+1),"")</f>
        <v/>
      </c>
      <c r="Y23" s="59" t="str">
        <f t="shared" si="40"/>
        <v/>
      </c>
      <c r="Z23" s="58" t="str">
        <f t="shared" si="40"/>
        <v/>
      </c>
      <c r="AA23" s="59" t="str">
        <f t="shared" si="40"/>
        <v/>
      </c>
      <c r="AB23" s="58" t="str">
        <f t="shared" si="40"/>
        <v/>
      </c>
      <c r="AC23" s="59" t="str">
        <f t="shared" si="40"/>
        <v/>
      </c>
      <c r="AD23" s="58" t="str">
        <f t="shared" si="40"/>
        <v/>
      </c>
      <c r="AE23" s="59" t="str">
        <f t="shared" si="40"/>
        <v/>
      </c>
      <c r="AF23" s="58" t="str">
        <f t="shared" si="40"/>
        <v/>
      </c>
      <c r="AG23" s="59" t="str">
        <f t="shared" si="40"/>
        <v/>
      </c>
      <c r="AH23" s="58">
        <f t="shared" si="40"/>
        <v>4</v>
      </c>
      <c r="AI23" s="59" t="str">
        <f t="shared" si="40"/>
        <v/>
      </c>
      <c r="AJ23" s="58" t="str">
        <f t="shared" si="40"/>
        <v/>
      </c>
      <c r="AK23" s="59" t="str">
        <f t="shared" si="40"/>
        <v/>
      </c>
      <c r="AL23" s="58" t="str">
        <f t="shared" si="40"/>
        <v/>
      </c>
      <c r="AM23" s="60" t="str">
        <f t="shared" si="40"/>
        <v/>
      </c>
    </row>
    <row r="24" ht="15.75" customHeight="1">
      <c r="A24" s="64">
        <v>19.0</v>
      </c>
      <c r="B24" s="51" t="str">
        <f>VLOOKUP(A24,Times_2023!B21:C451,2,FALSE)</f>
        <v>0:18:36</v>
      </c>
      <c r="C24" s="52" t="str">
        <f>VLOOKUP($A24,Raw,3,FALSE)</f>
        <v>Dominic Milham</v>
      </c>
      <c r="D24" s="62" t="str">
        <f>VLOOKUP($A24,Raw,2,FALSE)</f>
        <v>CAC</v>
      </c>
      <c r="E24" s="62" t="str">
        <f>VLOOKUP($A24,Raw,4,FALSE)</f>
        <v>M</v>
      </c>
      <c r="F24" s="62">
        <f t="shared" si="5"/>
        <v>19</v>
      </c>
      <c r="G24" s="63" t="str">
        <f t="shared" si="6"/>
        <v>CAC-M</v>
      </c>
      <c r="H24" s="22" t="str">
        <f t="shared" ref="H24:W24" si="41">IF($G24=H$4&amp;"-"&amp;H$5,IF(COUNTIF($G$6:$G24,"="&amp;$G24)&gt;5,"",$F24),"")</f>
        <v/>
      </c>
      <c r="I24" s="23" t="str">
        <f t="shared" si="41"/>
        <v/>
      </c>
      <c r="J24" s="24" t="str">
        <f t="shared" si="41"/>
        <v/>
      </c>
      <c r="K24" s="23" t="str">
        <f t="shared" si="41"/>
        <v/>
      </c>
      <c r="L24" s="24" t="str">
        <f t="shared" si="41"/>
        <v/>
      </c>
      <c r="M24" s="23" t="str">
        <f t="shared" si="41"/>
        <v/>
      </c>
      <c r="N24" s="24" t="str">
        <f t="shared" si="41"/>
        <v/>
      </c>
      <c r="O24" s="23" t="str">
        <f t="shared" si="41"/>
        <v/>
      </c>
      <c r="P24" s="24" t="str">
        <f t="shared" si="41"/>
        <v/>
      </c>
      <c r="Q24" s="23" t="str">
        <f t="shared" si="41"/>
        <v/>
      </c>
      <c r="R24" s="24" t="str">
        <f t="shared" si="41"/>
        <v/>
      </c>
      <c r="S24" s="23" t="str">
        <f t="shared" si="41"/>
        <v/>
      </c>
      <c r="T24" s="24" t="str">
        <f t="shared" si="41"/>
        <v/>
      </c>
      <c r="U24" s="23" t="str">
        <f t="shared" si="41"/>
        <v/>
      </c>
      <c r="V24" s="24" t="str">
        <f t="shared" si="41"/>
        <v/>
      </c>
      <c r="W24" s="25" t="str">
        <f t="shared" si="41"/>
        <v/>
      </c>
      <c r="X24" s="58">
        <f t="shared" ref="X24:AM24" si="42">IF($G24=X$4&amp;"-"&amp;X$5,IF(COUNTIF($G$6:$G24,"="&amp;$G24)&gt;1000,"",MAX(X$6:X23)+1),"")</f>
        <v>6</v>
      </c>
      <c r="Y24" s="59" t="str">
        <f t="shared" si="42"/>
        <v/>
      </c>
      <c r="Z24" s="58" t="str">
        <f t="shared" si="42"/>
        <v/>
      </c>
      <c r="AA24" s="59" t="str">
        <f t="shared" si="42"/>
        <v/>
      </c>
      <c r="AB24" s="58" t="str">
        <f t="shared" si="42"/>
        <v/>
      </c>
      <c r="AC24" s="59" t="str">
        <f t="shared" si="42"/>
        <v/>
      </c>
      <c r="AD24" s="58" t="str">
        <f t="shared" si="42"/>
        <v/>
      </c>
      <c r="AE24" s="59" t="str">
        <f t="shared" si="42"/>
        <v/>
      </c>
      <c r="AF24" s="58" t="str">
        <f t="shared" si="42"/>
        <v/>
      </c>
      <c r="AG24" s="59" t="str">
        <f t="shared" si="42"/>
        <v/>
      </c>
      <c r="AH24" s="58" t="str">
        <f t="shared" si="42"/>
        <v/>
      </c>
      <c r="AI24" s="59" t="str">
        <f t="shared" si="42"/>
        <v/>
      </c>
      <c r="AJ24" s="58" t="str">
        <f t="shared" si="42"/>
        <v/>
      </c>
      <c r="AK24" s="59" t="str">
        <f t="shared" si="42"/>
        <v/>
      </c>
      <c r="AL24" s="58" t="str">
        <f t="shared" si="42"/>
        <v/>
      </c>
      <c r="AM24" s="60" t="str">
        <f t="shared" si="42"/>
        <v/>
      </c>
    </row>
    <row r="25" ht="15.75" customHeight="1">
      <c r="A25" s="61">
        <v>20.0</v>
      </c>
      <c r="B25" s="51" t="str">
        <f>VLOOKUP(A25,Times_2023!B22:C452,2,FALSE)</f>
        <v>0:18:37</v>
      </c>
      <c r="C25" s="52" t="str">
        <f>VLOOKUP($A25,Raw,3,FALSE)</f>
        <v>James Bass</v>
      </c>
      <c r="D25" s="62" t="str">
        <f>VLOOKUP($A25,Raw,2,FALSE)</f>
        <v>RR</v>
      </c>
      <c r="E25" s="62" t="str">
        <f>VLOOKUP($A25,Raw,4,FALSE)</f>
        <v>M</v>
      </c>
      <c r="F25" s="62">
        <f t="shared" si="5"/>
        <v>20</v>
      </c>
      <c r="G25" s="63" t="str">
        <f t="shared" si="6"/>
        <v>RR-M</v>
      </c>
      <c r="H25" s="22" t="str">
        <f t="shared" ref="H25:W25" si="43">IF($G25=H$4&amp;"-"&amp;H$5,IF(COUNTIF($G$6:$G25,"="&amp;$G25)&gt;5,"",$F25),"")</f>
        <v/>
      </c>
      <c r="I25" s="23" t="str">
        <f t="shared" si="43"/>
        <v/>
      </c>
      <c r="J25" s="24" t="str">
        <f t="shared" si="43"/>
        <v/>
      </c>
      <c r="K25" s="23" t="str">
        <f t="shared" si="43"/>
        <v/>
      </c>
      <c r="L25" s="24" t="str">
        <f t="shared" si="43"/>
        <v/>
      </c>
      <c r="M25" s="23" t="str">
        <f t="shared" si="43"/>
        <v/>
      </c>
      <c r="N25" s="24" t="str">
        <f t="shared" si="43"/>
        <v/>
      </c>
      <c r="O25" s="23" t="str">
        <f t="shared" si="43"/>
        <v/>
      </c>
      <c r="P25" s="24" t="str">
        <f t="shared" si="43"/>
        <v/>
      </c>
      <c r="Q25" s="23" t="str">
        <f t="shared" si="43"/>
        <v/>
      </c>
      <c r="R25" s="24" t="str">
        <f t="shared" si="43"/>
        <v/>
      </c>
      <c r="S25" s="23" t="str">
        <f t="shared" si="43"/>
        <v/>
      </c>
      <c r="T25" s="24">
        <f t="shared" si="43"/>
        <v>20</v>
      </c>
      <c r="U25" s="23" t="str">
        <f t="shared" si="43"/>
        <v/>
      </c>
      <c r="V25" s="24" t="str">
        <f t="shared" si="43"/>
        <v/>
      </c>
      <c r="W25" s="25" t="str">
        <f t="shared" si="43"/>
        <v/>
      </c>
      <c r="X25" s="58" t="str">
        <f t="shared" ref="X25:AM25" si="44">IF($G25=X$4&amp;"-"&amp;X$5,IF(COUNTIF($G$6:$G25,"="&amp;$G25)&gt;1000,"",MAX(X$6:X24)+1),"")</f>
        <v/>
      </c>
      <c r="Y25" s="59" t="str">
        <f t="shared" si="44"/>
        <v/>
      </c>
      <c r="Z25" s="58" t="str">
        <f t="shared" si="44"/>
        <v/>
      </c>
      <c r="AA25" s="59" t="str">
        <f t="shared" si="44"/>
        <v/>
      </c>
      <c r="AB25" s="58" t="str">
        <f t="shared" si="44"/>
        <v/>
      </c>
      <c r="AC25" s="59" t="str">
        <f t="shared" si="44"/>
        <v/>
      </c>
      <c r="AD25" s="58" t="str">
        <f t="shared" si="44"/>
        <v/>
      </c>
      <c r="AE25" s="59" t="str">
        <f t="shared" si="44"/>
        <v/>
      </c>
      <c r="AF25" s="58" t="str">
        <f t="shared" si="44"/>
        <v/>
      </c>
      <c r="AG25" s="59" t="str">
        <f t="shared" si="44"/>
        <v/>
      </c>
      <c r="AH25" s="58" t="str">
        <f t="shared" si="44"/>
        <v/>
      </c>
      <c r="AI25" s="59" t="str">
        <f t="shared" si="44"/>
        <v/>
      </c>
      <c r="AJ25" s="58">
        <f t="shared" si="44"/>
        <v>3</v>
      </c>
      <c r="AK25" s="59" t="str">
        <f t="shared" si="44"/>
        <v/>
      </c>
      <c r="AL25" s="58" t="str">
        <f t="shared" si="44"/>
        <v/>
      </c>
      <c r="AM25" s="60" t="str">
        <f t="shared" si="44"/>
        <v/>
      </c>
    </row>
    <row r="26" ht="15.75" customHeight="1">
      <c r="A26" s="64">
        <v>21.0</v>
      </c>
      <c r="B26" s="51" t="str">
        <f>VLOOKUP(A26,Times_2023!B23:C453,2,FALSE)</f>
        <v>0:18:48</v>
      </c>
      <c r="C26" s="52" t="str">
        <f>VLOOKUP($A26,Raw,3,FALSE)</f>
        <v>Rick Merrick</v>
      </c>
      <c r="D26" s="62" t="str">
        <f>VLOOKUP($A26,Raw,2,FALSE)</f>
        <v>CAC</v>
      </c>
      <c r="E26" s="62" t="str">
        <f>VLOOKUP($A26,Raw,4,FALSE)</f>
        <v>M</v>
      </c>
      <c r="F26" s="62">
        <f t="shared" si="5"/>
        <v>21</v>
      </c>
      <c r="G26" s="63" t="str">
        <f t="shared" si="6"/>
        <v>CAC-M</v>
      </c>
      <c r="H26" s="22" t="str">
        <f t="shared" ref="H26:W26" si="45">IF($G26=H$4&amp;"-"&amp;H$5,IF(COUNTIF($G$6:$G26,"="&amp;$G26)&gt;5,"",$F26),"")</f>
        <v/>
      </c>
      <c r="I26" s="23" t="str">
        <f t="shared" si="45"/>
        <v/>
      </c>
      <c r="J26" s="24" t="str">
        <f t="shared" si="45"/>
        <v/>
      </c>
      <c r="K26" s="23" t="str">
        <f t="shared" si="45"/>
        <v/>
      </c>
      <c r="L26" s="24" t="str">
        <f t="shared" si="45"/>
        <v/>
      </c>
      <c r="M26" s="23" t="str">
        <f t="shared" si="45"/>
        <v/>
      </c>
      <c r="N26" s="24" t="str">
        <f t="shared" si="45"/>
        <v/>
      </c>
      <c r="O26" s="23" t="str">
        <f t="shared" si="45"/>
        <v/>
      </c>
      <c r="P26" s="24" t="str">
        <f t="shared" si="45"/>
        <v/>
      </c>
      <c r="Q26" s="23" t="str">
        <f t="shared" si="45"/>
        <v/>
      </c>
      <c r="R26" s="24" t="str">
        <f t="shared" si="45"/>
        <v/>
      </c>
      <c r="S26" s="23" t="str">
        <f t="shared" si="45"/>
        <v/>
      </c>
      <c r="T26" s="24" t="str">
        <f t="shared" si="45"/>
        <v/>
      </c>
      <c r="U26" s="23" t="str">
        <f t="shared" si="45"/>
        <v/>
      </c>
      <c r="V26" s="24" t="str">
        <f t="shared" si="45"/>
        <v/>
      </c>
      <c r="W26" s="25" t="str">
        <f t="shared" si="45"/>
        <v/>
      </c>
      <c r="X26" s="58">
        <f t="shared" ref="X26:AM26" si="46">IF($G26=X$4&amp;"-"&amp;X$5,IF(COUNTIF($G$6:$G26,"="&amp;$G26)&gt;1000,"",MAX(X$6:X25)+1),"")</f>
        <v>7</v>
      </c>
      <c r="Y26" s="59" t="str">
        <f t="shared" si="46"/>
        <v/>
      </c>
      <c r="Z26" s="58" t="str">
        <f t="shared" si="46"/>
        <v/>
      </c>
      <c r="AA26" s="59" t="str">
        <f t="shared" si="46"/>
        <v/>
      </c>
      <c r="AB26" s="58" t="str">
        <f t="shared" si="46"/>
        <v/>
      </c>
      <c r="AC26" s="59" t="str">
        <f t="shared" si="46"/>
        <v/>
      </c>
      <c r="AD26" s="58" t="str">
        <f t="shared" si="46"/>
        <v/>
      </c>
      <c r="AE26" s="59" t="str">
        <f t="shared" si="46"/>
        <v/>
      </c>
      <c r="AF26" s="58" t="str">
        <f t="shared" si="46"/>
        <v/>
      </c>
      <c r="AG26" s="59" t="str">
        <f t="shared" si="46"/>
        <v/>
      </c>
      <c r="AH26" s="58" t="str">
        <f t="shared" si="46"/>
        <v/>
      </c>
      <c r="AI26" s="59" t="str">
        <f t="shared" si="46"/>
        <v/>
      </c>
      <c r="AJ26" s="58" t="str">
        <f t="shared" si="46"/>
        <v/>
      </c>
      <c r="AK26" s="59" t="str">
        <f t="shared" si="46"/>
        <v/>
      </c>
      <c r="AL26" s="58" t="str">
        <f t="shared" si="46"/>
        <v/>
      </c>
      <c r="AM26" s="60" t="str">
        <f t="shared" si="46"/>
        <v/>
      </c>
    </row>
    <row r="27" ht="15.75" customHeight="1">
      <c r="A27" s="61">
        <v>22.0</v>
      </c>
      <c r="B27" s="51" t="str">
        <f>VLOOKUP(A27,Times_2023!B24:C454,2,FALSE)</f>
        <v>0:18:49</v>
      </c>
      <c r="C27" s="52" t="str">
        <f>VLOOKUP($A27,Raw,3,FALSE)</f>
        <v>Ben Veitch</v>
      </c>
      <c r="D27" s="62" t="str">
        <f>VLOOKUP($A27,Raw,2,FALSE)</f>
        <v>CTC</v>
      </c>
      <c r="E27" s="62" t="str">
        <f>VLOOKUP($A27,Raw,4,FALSE)</f>
        <v>M</v>
      </c>
      <c r="F27" s="62">
        <f t="shared" si="5"/>
        <v>22</v>
      </c>
      <c r="G27" s="63" t="str">
        <f t="shared" si="6"/>
        <v>CTC-M</v>
      </c>
      <c r="H27" s="22" t="str">
        <f t="shared" ref="H27:W27" si="47">IF($G27=H$4&amp;"-"&amp;H$5,IF(COUNTIF($G$6:$G27,"="&amp;$G27)&gt;5,"",$F27),"")</f>
        <v/>
      </c>
      <c r="I27" s="23" t="str">
        <f t="shared" si="47"/>
        <v/>
      </c>
      <c r="J27" s="24">
        <f t="shared" si="47"/>
        <v>22</v>
      </c>
      <c r="K27" s="23" t="str">
        <f t="shared" si="47"/>
        <v/>
      </c>
      <c r="L27" s="24" t="str">
        <f t="shared" si="47"/>
        <v/>
      </c>
      <c r="M27" s="23" t="str">
        <f t="shared" si="47"/>
        <v/>
      </c>
      <c r="N27" s="24" t="str">
        <f t="shared" si="47"/>
        <v/>
      </c>
      <c r="O27" s="23" t="str">
        <f t="shared" si="47"/>
        <v/>
      </c>
      <c r="P27" s="24" t="str">
        <f t="shared" si="47"/>
        <v/>
      </c>
      <c r="Q27" s="23" t="str">
        <f t="shared" si="47"/>
        <v/>
      </c>
      <c r="R27" s="24" t="str">
        <f t="shared" si="47"/>
        <v/>
      </c>
      <c r="S27" s="23" t="str">
        <f t="shared" si="47"/>
        <v/>
      </c>
      <c r="T27" s="24" t="str">
        <f t="shared" si="47"/>
        <v/>
      </c>
      <c r="U27" s="23" t="str">
        <f t="shared" si="47"/>
        <v/>
      </c>
      <c r="V27" s="24" t="str">
        <f t="shared" si="47"/>
        <v/>
      </c>
      <c r="W27" s="25" t="str">
        <f t="shared" si="47"/>
        <v/>
      </c>
      <c r="X27" s="58" t="str">
        <f t="shared" ref="X27:AM27" si="48">IF($G27=X$4&amp;"-"&amp;X$5,IF(COUNTIF($G$6:$G27,"="&amp;$G27)&gt;1000,"",MAX(X$6:X26)+1),"")</f>
        <v/>
      </c>
      <c r="Y27" s="59" t="str">
        <f t="shared" si="48"/>
        <v/>
      </c>
      <c r="Z27" s="58">
        <f t="shared" si="48"/>
        <v>3</v>
      </c>
      <c r="AA27" s="59" t="str">
        <f t="shared" si="48"/>
        <v/>
      </c>
      <c r="AB27" s="58" t="str">
        <f t="shared" si="48"/>
        <v/>
      </c>
      <c r="AC27" s="59" t="str">
        <f t="shared" si="48"/>
        <v/>
      </c>
      <c r="AD27" s="58" t="str">
        <f t="shared" si="48"/>
        <v/>
      </c>
      <c r="AE27" s="59" t="str">
        <f t="shared" si="48"/>
        <v/>
      </c>
      <c r="AF27" s="58" t="str">
        <f t="shared" si="48"/>
        <v/>
      </c>
      <c r="AG27" s="59" t="str">
        <f t="shared" si="48"/>
        <v/>
      </c>
      <c r="AH27" s="58" t="str">
        <f t="shared" si="48"/>
        <v/>
      </c>
      <c r="AI27" s="59" t="str">
        <f t="shared" si="48"/>
        <v/>
      </c>
      <c r="AJ27" s="58" t="str">
        <f t="shared" si="48"/>
        <v/>
      </c>
      <c r="AK27" s="59" t="str">
        <f t="shared" si="48"/>
        <v/>
      </c>
      <c r="AL27" s="58" t="str">
        <f t="shared" si="48"/>
        <v/>
      </c>
      <c r="AM27" s="60" t="str">
        <f t="shared" si="48"/>
        <v/>
      </c>
    </row>
    <row r="28" ht="15.75" customHeight="1">
      <c r="A28" s="64">
        <v>23.0</v>
      </c>
      <c r="B28" s="51" t="str">
        <f>VLOOKUP(A28,Times_2023!B25:C455,2,FALSE)</f>
        <v>0:18:59</v>
      </c>
      <c r="C28" s="52" t="str">
        <f>VLOOKUP($A28,Raw,3,FALSE)</f>
        <v>Dylan Rylan</v>
      </c>
      <c r="D28" s="62" t="str">
        <f>VLOOKUP($A28,Raw,2,FALSE)</f>
        <v>CAC</v>
      </c>
      <c r="E28" s="62" t="str">
        <f>VLOOKUP($A28,Raw,4,FALSE)</f>
        <v>M</v>
      </c>
      <c r="F28" s="62">
        <f t="shared" si="5"/>
        <v>23</v>
      </c>
      <c r="G28" s="63" t="str">
        <f t="shared" si="6"/>
        <v>CAC-M</v>
      </c>
      <c r="H28" s="22" t="str">
        <f t="shared" ref="H28:W28" si="49">IF($G28=H$4&amp;"-"&amp;H$5,IF(COUNTIF($G$6:$G28,"="&amp;$G28)&gt;5,"",$F28),"")</f>
        <v/>
      </c>
      <c r="I28" s="23" t="str">
        <f t="shared" si="49"/>
        <v/>
      </c>
      <c r="J28" s="24" t="str">
        <f t="shared" si="49"/>
        <v/>
      </c>
      <c r="K28" s="23" t="str">
        <f t="shared" si="49"/>
        <v/>
      </c>
      <c r="L28" s="24" t="str">
        <f t="shared" si="49"/>
        <v/>
      </c>
      <c r="M28" s="23" t="str">
        <f t="shared" si="49"/>
        <v/>
      </c>
      <c r="N28" s="24" t="str">
        <f t="shared" si="49"/>
        <v/>
      </c>
      <c r="O28" s="23" t="str">
        <f t="shared" si="49"/>
        <v/>
      </c>
      <c r="P28" s="24" t="str">
        <f t="shared" si="49"/>
        <v/>
      </c>
      <c r="Q28" s="23" t="str">
        <f t="shared" si="49"/>
        <v/>
      </c>
      <c r="R28" s="24" t="str">
        <f t="shared" si="49"/>
        <v/>
      </c>
      <c r="S28" s="23" t="str">
        <f t="shared" si="49"/>
        <v/>
      </c>
      <c r="T28" s="24" t="str">
        <f t="shared" si="49"/>
        <v/>
      </c>
      <c r="U28" s="23" t="str">
        <f t="shared" si="49"/>
        <v/>
      </c>
      <c r="V28" s="24" t="str">
        <f t="shared" si="49"/>
        <v/>
      </c>
      <c r="W28" s="25" t="str">
        <f t="shared" si="49"/>
        <v/>
      </c>
      <c r="X28" s="58">
        <f t="shared" ref="X28:AM28" si="50">IF($G28=X$4&amp;"-"&amp;X$5,IF(COUNTIF($G$6:$G28,"="&amp;$G28)&gt;1000,"",MAX(X$6:X27)+1),"")</f>
        <v>8</v>
      </c>
      <c r="Y28" s="59" t="str">
        <f t="shared" si="50"/>
        <v/>
      </c>
      <c r="Z28" s="58" t="str">
        <f t="shared" si="50"/>
        <v/>
      </c>
      <c r="AA28" s="59" t="str">
        <f t="shared" si="50"/>
        <v/>
      </c>
      <c r="AB28" s="58" t="str">
        <f t="shared" si="50"/>
        <v/>
      </c>
      <c r="AC28" s="59" t="str">
        <f t="shared" si="50"/>
        <v/>
      </c>
      <c r="AD28" s="58" t="str">
        <f t="shared" si="50"/>
        <v/>
      </c>
      <c r="AE28" s="59" t="str">
        <f t="shared" si="50"/>
        <v/>
      </c>
      <c r="AF28" s="58" t="str">
        <f t="shared" si="50"/>
        <v/>
      </c>
      <c r="AG28" s="59" t="str">
        <f t="shared" si="50"/>
        <v/>
      </c>
      <c r="AH28" s="58" t="str">
        <f t="shared" si="50"/>
        <v/>
      </c>
      <c r="AI28" s="59" t="str">
        <f t="shared" si="50"/>
        <v/>
      </c>
      <c r="AJ28" s="58" t="str">
        <f t="shared" si="50"/>
        <v/>
      </c>
      <c r="AK28" s="59" t="str">
        <f t="shared" si="50"/>
        <v/>
      </c>
      <c r="AL28" s="58" t="str">
        <f t="shared" si="50"/>
        <v/>
      </c>
      <c r="AM28" s="60" t="str">
        <f t="shared" si="50"/>
        <v/>
      </c>
    </row>
    <row r="29" ht="15.75" customHeight="1">
      <c r="A29" s="61">
        <v>24.0</v>
      </c>
      <c r="B29" s="51" t="str">
        <f>VLOOKUP(A29,Times_2023!B26:C456,2,FALSE)</f>
        <v>0:19:01</v>
      </c>
      <c r="C29" s="52" t="str">
        <f>VLOOKUP($A29,Raw,3,FALSE)</f>
        <v>Matt Everett</v>
      </c>
      <c r="D29" s="62" t="str">
        <f>VLOOKUP($A29,Raw,2,FALSE)</f>
        <v>HI</v>
      </c>
      <c r="E29" s="62" t="str">
        <f>VLOOKUP($A29,Raw,4,FALSE)</f>
        <v>M</v>
      </c>
      <c r="F29" s="62">
        <f t="shared" si="5"/>
        <v>24</v>
      </c>
      <c r="G29" s="63" t="str">
        <f t="shared" si="6"/>
        <v>HI-M</v>
      </c>
      <c r="H29" s="22" t="str">
        <f t="shared" ref="H29:W29" si="51">IF($G29=H$4&amp;"-"&amp;H$5,IF(COUNTIF($G$6:$G29,"="&amp;$G29)&gt;5,"",$F29),"")</f>
        <v/>
      </c>
      <c r="I29" s="23" t="str">
        <f t="shared" si="51"/>
        <v/>
      </c>
      <c r="J29" s="24" t="str">
        <f t="shared" si="51"/>
        <v/>
      </c>
      <c r="K29" s="23" t="str">
        <f t="shared" si="51"/>
        <v/>
      </c>
      <c r="L29" s="24" t="str">
        <f t="shared" si="51"/>
        <v/>
      </c>
      <c r="M29" s="23" t="str">
        <f t="shared" si="51"/>
        <v/>
      </c>
      <c r="N29" s="24">
        <f t="shared" si="51"/>
        <v>24</v>
      </c>
      <c r="O29" s="23" t="str">
        <f t="shared" si="51"/>
        <v/>
      </c>
      <c r="P29" s="24" t="str">
        <f t="shared" si="51"/>
        <v/>
      </c>
      <c r="Q29" s="23" t="str">
        <f t="shared" si="51"/>
        <v/>
      </c>
      <c r="R29" s="24" t="str">
        <f t="shared" si="51"/>
        <v/>
      </c>
      <c r="S29" s="23" t="str">
        <f t="shared" si="51"/>
        <v/>
      </c>
      <c r="T29" s="24" t="str">
        <f t="shared" si="51"/>
        <v/>
      </c>
      <c r="U29" s="23" t="str">
        <f t="shared" si="51"/>
        <v/>
      </c>
      <c r="V29" s="24" t="str">
        <f t="shared" si="51"/>
        <v/>
      </c>
      <c r="W29" s="25" t="str">
        <f t="shared" si="51"/>
        <v/>
      </c>
      <c r="X29" s="58" t="str">
        <f t="shared" ref="X29:AM29" si="52">IF($G29=X$4&amp;"-"&amp;X$5,IF(COUNTIF($G$6:$G29,"="&amp;$G29)&gt;1000,"",MAX(X$6:X28)+1),"")</f>
        <v/>
      </c>
      <c r="Y29" s="59" t="str">
        <f t="shared" si="52"/>
        <v/>
      </c>
      <c r="Z29" s="58" t="str">
        <f t="shared" si="52"/>
        <v/>
      </c>
      <c r="AA29" s="59" t="str">
        <f t="shared" si="52"/>
        <v/>
      </c>
      <c r="AB29" s="58" t="str">
        <f t="shared" si="52"/>
        <v/>
      </c>
      <c r="AC29" s="59" t="str">
        <f t="shared" si="52"/>
        <v/>
      </c>
      <c r="AD29" s="58">
        <f t="shared" si="52"/>
        <v>4</v>
      </c>
      <c r="AE29" s="59" t="str">
        <f t="shared" si="52"/>
        <v/>
      </c>
      <c r="AF29" s="58" t="str">
        <f t="shared" si="52"/>
        <v/>
      </c>
      <c r="AG29" s="59" t="str">
        <f t="shared" si="52"/>
        <v/>
      </c>
      <c r="AH29" s="58" t="str">
        <f t="shared" si="52"/>
        <v/>
      </c>
      <c r="AI29" s="59" t="str">
        <f t="shared" si="52"/>
        <v/>
      </c>
      <c r="AJ29" s="58" t="str">
        <f t="shared" si="52"/>
        <v/>
      </c>
      <c r="AK29" s="59" t="str">
        <f t="shared" si="52"/>
        <v/>
      </c>
      <c r="AL29" s="58" t="str">
        <f t="shared" si="52"/>
        <v/>
      </c>
      <c r="AM29" s="60" t="str">
        <f t="shared" si="52"/>
        <v/>
      </c>
    </row>
    <row r="30" ht="15.75" customHeight="1">
      <c r="A30" s="64">
        <v>25.0</v>
      </c>
      <c r="B30" s="51" t="str">
        <f>VLOOKUP(A30,Times_2023!B27:C457,2,FALSE)</f>
        <v>0:19:02</v>
      </c>
      <c r="C30" s="52" t="str">
        <f>VLOOKUP($A30,Raw,3,FALSE)</f>
        <v>Sam Sadler</v>
      </c>
      <c r="D30" s="62" t="str">
        <f>VLOOKUP($A30,Raw,2,FALSE)</f>
        <v>NJ</v>
      </c>
      <c r="E30" s="62" t="str">
        <f>VLOOKUP($A30,Raw,4,FALSE)</f>
        <v>M</v>
      </c>
      <c r="F30" s="62">
        <f t="shared" si="5"/>
        <v>25</v>
      </c>
      <c r="G30" s="63" t="str">
        <f t="shared" si="6"/>
        <v>NJ-M</v>
      </c>
      <c r="H30" s="22" t="str">
        <f t="shared" ref="H30:W30" si="53">IF($G30=H$4&amp;"-"&amp;H$5,IF(COUNTIF($G$6:$G30,"="&amp;$G30)&gt;5,"",$F30),"")</f>
        <v/>
      </c>
      <c r="I30" s="23" t="str">
        <f t="shared" si="53"/>
        <v/>
      </c>
      <c r="J30" s="24" t="str">
        <f t="shared" si="53"/>
        <v/>
      </c>
      <c r="K30" s="23" t="str">
        <f t="shared" si="53"/>
        <v/>
      </c>
      <c r="L30" s="24" t="str">
        <f t="shared" si="53"/>
        <v/>
      </c>
      <c r="M30" s="23" t="str">
        <f t="shared" si="53"/>
        <v/>
      </c>
      <c r="N30" s="24" t="str">
        <f t="shared" si="53"/>
        <v/>
      </c>
      <c r="O30" s="23" t="str">
        <f t="shared" si="53"/>
        <v/>
      </c>
      <c r="P30" s="24" t="str">
        <f t="shared" si="53"/>
        <v/>
      </c>
      <c r="Q30" s="23" t="str">
        <f t="shared" si="53"/>
        <v/>
      </c>
      <c r="R30" s="24">
        <f t="shared" si="53"/>
        <v>25</v>
      </c>
      <c r="S30" s="23" t="str">
        <f t="shared" si="53"/>
        <v/>
      </c>
      <c r="T30" s="24" t="str">
        <f t="shared" si="53"/>
        <v/>
      </c>
      <c r="U30" s="23" t="str">
        <f t="shared" si="53"/>
        <v/>
      </c>
      <c r="V30" s="24" t="str">
        <f t="shared" si="53"/>
        <v/>
      </c>
      <c r="W30" s="25" t="str">
        <f t="shared" si="53"/>
        <v/>
      </c>
      <c r="X30" s="58" t="str">
        <f t="shared" ref="X30:AM30" si="54">IF($G30=X$4&amp;"-"&amp;X$5,IF(COUNTIF($G$6:$G30,"="&amp;$G30)&gt;1000,"",MAX(X$6:X29)+1),"")</f>
        <v/>
      </c>
      <c r="Y30" s="59" t="str">
        <f t="shared" si="54"/>
        <v/>
      </c>
      <c r="Z30" s="58" t="str">
        <f t="shared" si="54"/>
        <v/>
      </c>
      <c r="AA30" s="59" t="str">
        <f t="shared" si="54"/>
        <v/>
      </c>
      <c r="AB30" s="58" t="str">
        <f t="shared" si="54"/>
        <v/>
      </c>
      <c r="AC30" s="59" t="str">
        <f t="shared" si="54"/>
        <v/>
      </c>
      <c r="AD30" s="58" t="str">
        <f t="shared" si="54"/>
        <v/>
      </c>
      <c r="AE30" s="59" t="str">
        <f t="shared" si="54"/>
        <v/>
      </c>
      <c r="AF30" s="58" t="str">
        <f t="shared" si="54"/>
        <v/>
      </c>
      <c r="AG30" s="59" t="str">
        <f t="shared" si="54"/>
        <v/>
      </c>
      <c r="AH30" s="58">
        <f t="shared" si="54"/>
        <v>5</v>
      </c>
      <c r="AI30" s="59" t="str">
        <f t="shared" si="54"/>
        <v/>
      </c>
      <c r="AJ30" s="58" t="str">
        <f t="shared" si="54"/>
        <v/>
      </c>
      <c r="AK30" s="59" t="str">
        <f t="shared" si="54"/>
        <v/>
      </c>
      <c r="AL30" s="58" t="str">
        <f t="shared" si="54"/>
        <v/>
      </c>
      <c r="AM30" s="60" t="str">
        <f t="shared" si="54"/>
        <v/>
      </c>
    </row>
    <row r="31" ht="15.75" customHeight="1">
      <c r="A31" s="61">
        <v>26.0</v>
      </c>
      <c r="B31" s="51" t="str">
        <f>VLOOKUP(A31,Times_2023!B28:C458,2,FALSE)</f>
        <v>0:19:03</v>
      </c>
      <c r="C31" s="52" t="str">
        <f>VLOOKUP($A31,Raw,3,FALSE)</f>
        <v>Ruben Cowell</v>
      </c>
      <c r="D31" s="62" t="str">
        <f>VLOOKUP($A31,Raw,2,FALSE)</f>
        <v>CAC</v>
      </c>
      <c r="E31" s="62" t="str">
        <f>VLOOKUP($A31,Raw,4,FALSE)</f>
        <v>M</v>
      </c>
      <c r="F31" s="62">
        <f t="shared" si="5"/>
        <v>26</v>
      </c>
      <c r="G31" s="63" t="str">
        <f t="shared" si="6"/>
        <v>CAC-M</v>
      </c>
      <c r="H31" s="22" t="str">
        <f t="shared" ref="H31:W31" si="55">IF($G31=H$4&amp;"-"&amp;H$5,IF(COUNTIF($G$6:$G31,"="&amp;$G31)&gt;5,"",$F31),"")</f>
        <v/>
      </c>
      <c r="I31" s="23" t="str">
        <f t="shared" si="55"/>
        <v/>
      </c>
      <c r="J31" s="24" t="str">
        <f t="shared" si="55"/>
        <v/>
      </c>
      <c r="K31" s="23" t="str">
        <f t="shared" si="55"/>
        <v/>
      </c>
      <c r="L31" s="24" t="str">
        <f t="shared" si="55"/>
        <v/>
      </c>
      <c r="M31" s="23" t="str">
        <f t="shared" si="55"/>
        <v/>
      </c>
      <c r="N31" s="24" t="str">
        <f t="shared" si="55"/>
        <v/>
      </c>
      <c r="O31" s="23" t="str">
        <f t="shared" si="55"/>
        <v/>
      </c>
      <c r="P31" s="24" t="str">
        <f t="shared" si="55"/>
        <v/>
      </c>
      <c r="Q31" s="23" t="str">
        <f t="shared" si="55"/>
        <v/>
      </c>
      <c r="R31" s="24" t="str">
        <f t="shared" si="55"/>
        <v/>
      </c>
      <c r="S31" s="23" t="str">
        <f t="shared" si="55"/>
        <v/>
      </c>
      <c r="T31" s="24" t="str">
        <f t="shared" si="55"/>
        <v/>
      </c>
      <c r="U31" s="23" t="str">
        <f t="shared" si="55"/>
        <v/>
      </c>
      <c r="V31" s="24" t="str">
        <f t="shared" si="55"/>
        <v/>
      </c>
      <c r="W31" s="25" t="str">
        <f t="shared" si="55"/>
        <v/>
      </c>
      <c r="X31" s="58">
        <f t="shared" ref="X31:AM31" si="56">IF($G31=X$4&amp;"-"&amp;X$5,IF(COUNTIF($G$6:$G31,"="&amp;$G31)&gt;1000,"",MAX(X$6:X30)+1),"")</f>
        <v>9</v>
      </c>
      <c r="Y31" s="59" t="str">
        <f t="shared" si="56"/>
        <v/>
      </c>
      <c r="Z31" s="58" t="str">
        <f t="shared" si="56"/>
        <v/>
      </c>
      <c r="AA31" s="59" t="str">
        <f t="shared" si="56"/>
        <v/>
      </c>
      <c r="AB31" s="58" t="str">
        <f t="shared" si="56"/>
        <v/>
      </c>
      <c r="AC31" s="59" t="str">
        <f t="shared" si="56"/>
        <v/>
      </c>
      <c r="AD31" s="58" t="str">
        <f t="shared" si="56"/>
        <v/>
      </c>
      <c r="AE31" s="59" t="str">
        <f t="shared" si="56"/>
        <v/>
      </c>
      <c r="AF31" s="58" t="str">
        <f t="shared" si="56"/>
        <v/>
      </c>
      <c r="AG31" s="59" t="str">
        <f t="shared" si="56"/>
        <v/>
      </c>
      <c r="AH31" s="58" t="str">
        <f t="shared" si="56"/>
        <v/>
      </c>
      <c r="AI31" s="59" t="str">
        <f t="shared" si="56"/>
        <v/>
      </c>
      <c r="AJ31" s="58" t="str">
        <f t="shared" si="56"/>
        <v/>
      </c>
      <c r="AK31" s="59" t="str">
        <f t="shared" si="56"/>
        <v/>
      </c>
      <c r="AL31" s="58" t="str">
        <f t="shared" si="56"/>
        <v/>
      </c>
      <c r="AM31" s="60" t="str">
        <f t="shared" si="56"/>
        <v/>
      </c>
    </row>
    <row r="32" ht="15.75" customHeight="1">
      <c r="A32" s="64">
        <v>27.0</v>
      </c>
      <c r="B32" s="51" t="str">
        <f>VLOOKUP(A32,Times_2023!B29:C459,2,FALSE)</f>
        <v>0:19:04</v>
      </c>
      <c r="C32" s="52" t="str">
        <f>VLOOKUP($A32,Raw,3,FALSE)</f>
        <v>Tom Levinson</v>
      </c>
      <c r="D32" s="62" t="str">
        <f>VLOOKUP($A32,Raw,2,FALSE)</f>
        <v>ELY</v>
      </c>
      <c r="E32" s="62" t="str">
        <f>VLOOKUP($A32,Raw,4,FALSE)</f>
        <v>M</v>
      </c>
      <c r="F32" s="62">
        <f t="shared" si="5"/>
        <v>27</v>
      </c>
      <c r="G32" s="63" t="str">
        <f t="shared" si="6"/>
        <v>ELY-M</v>
      </c>
      <c r="H32" s="22" t="str">
        <f t="shared" ref="H32:W32" si="57">IF($G32=H$4&amp;"-"&amp;H$5,IF(COUNTIF($G$6:$G32,"="&amp;$G32)&gt;5,"",$F32),"")</f>
        <v/>
      </c>
      <c r="I32" s="23" t="str">
        <f t="shared" si="57"/>
        <v/>
      </c>
      <c r="J32" s="24" t="str">
        <f t="shared" si="57"/>
        <v/>
      </c>
      <c r="K32" s="23" t="str">
        <f t="shared" si="57"/>
        <v/>
      </c>
      <c r="L32" s="24">
        <f t="shared" si="57"/>
        <v>27</v>
      </c>
      <c r="M32" s="23" t="str">
        <f t="shared" si="57"/>
        <v/>
      </c>
      <c r="N32" s="24" t="str">
        <f t="shared" si="57"/>
        <v/>
      </c>
      <c r="O32" s="23" t="str">
        <f t="shared" si="57"/>
        <v/>
      </c>
      <c r="P32" s="24" t="str">
        <f t="shared" si="57"/>
        <v/>
      </c>
      <c r="Q32" s="23" t="str">
        <f t="shared" si="57"/>
        <v/>
      </c>
      <c r="R32" s="24" t="str">
        <f t="shared" si="57"/>
        <v/>
      </c>
      <c r="S32" s="23" t="str">
        <f t="shared" si="57"/>
        <v/>
      </c>
      <c r="T32" s="24" t="str">
        <f t="shared" si="57"/>
        <v/>
      </c>
      <c r="U32" s="23" t="str">
        <f t="shared" si="57"/>
        <v/>
      </c>
      <c r="V32" s="24" t="str">
        <f t="shared" si="57"/>
        <v/>
      </c>
      <c r="W32" s="25" t="str">
        <f t="shared" si="57"/>
        <v/>
      </c>
      <c r="X32" s="58" t="str">
        <f t="shared" ref="X32:AM32" si="58">IF($G32=X$4&amp;"-"&amp;X$5,IF(COUNTIF($G$6:$G32,"="&amp;$G32)&gt;1000,"",MAX(X$6:X31)+1),"")</f>
        <v/>
      </c>
      <c r="Y32" s="59" t="str">
        <f t="shared" si="58"/>
        <v/>
      </c>
      <c r="Z32" s="58" t="str">
        <f t="shared" si="58"/>
        <v/>
      </c>
      <c r="AA32" s="59" t="str">
        <f t="shared" si="58"/>
        <v/>
      </c>
      <c r="AB32" s="58">
        <f t="shared" si="58"/>
        <v>2</v>
      </c>
      <c r="AC32" s="59" t="str">
        <f t="shared" si="58"/>
        <v/>
      </c>
      <c r="AD32" s="58" t="str">
        <f t="shared" si="58"/>
        <v/>
      </c>
      <c r="AE32" s="59" t="str">
        <f t="shared" si="58"/>
        <v/>
      </c>
      <c r="AF32" s="58" t="str">
        <f t="shared" si="58"/>
        <v/>
      </c>
      <c r="AG32" s="59" t="str">
        <f t="shared" si="58"/>
        <v/>
      </c>
      <c r="AH32" s="58" t="str">
        <f t="shared" si="58"/>
        <v/>
      </c>
      <c r="AI32" s="59" t="str">
        <f t="shared" si="58"/>
        <v/>
      </c>
      <c r="AJ32" s="58" t="str">
        <f t="shared" si="58"/>
        <v/>
      </c>
      <c r="AK32" s="59" t="str">
        <f t="shared" si="58"/>
        <v/>
      </c>
      <c r="AL32" s="58" t="str">
        <f t="shared" si="58"/>
        <v/>
      </c>
      <c r="AM32" s="60" t="str">
        <f t="shared" si="58"/>
        <v/>
      </c>
    </row>
    <row r="33" ht="15.75" customHeight="1">
      <c r="A33" s="61">
        <v>28.0</v>
      </c>
      <c r="B33" s="51" t="str">
        <f>VLOOKUP(A33,Times_2023!B30:C460,2,FALSE)</f>
        <v>0:19:07</v>
      </c>
      <c r="C33" s="52" t="str">
        <f>VLOOKUP($A33,Raw,3,FALSE)</f>
        <v>David Raimondo</v>
      </c>
      <c r="D33" s="62" t="str">
        <f>VLOOKUP($A33,Raw,2,FALSE)</f>
        <v>SS</v>
      </c>
      <c r="E33" s="62" t="str">
        <f>VLOOKUP($A33,Raw,4,FALSE)</f>
        <v>M</v>
      </c>
      <c r="F33" s="62">
        <f t="shared" si="5"/>
        <v>28</v>
      </c>
      <c r="G33" s="63" t="str">
        <f t="shared" si="6"/>
        <v>SS-M</v>
      </c>
      <c r="H33" s="22" t="str">
        <f t="shared" ref="H33:W33" si="59">IF($G33=H$4&amp;"-"&amp;H$5,IF(COUNTIF($G$6:$G33,"="&amp;$G33)&gt;5,"",$F33),"")</f>
        <v/>
      </c>
      <c r="I33" s="23" t="str">
        <f t="shared" si="59"/>
        <v/>
      </c>
      <c r="J33" s="24" t="str">
        <f t="shared" si="59"/>
        <v/>
      </c>
      <c r="K33" s="23" t="str">
        <f t="shared" si="59"/>
        <v/>
      </c>
      <c r="L33" s="24" t="str">
        <f t="shared" si="59"/>
        <v/>
      </c>
      <c r="M33" s="23" t="str">
        <f t="shared" si="59"/>
        <v/>
      </c>
      <c r="N33" s="24" t="str">
        <f t="shared" si="59"/>
        <v/>
      </c>
      <c r="O33" s="23" t="str">
        <f t="shared" si="59"/>
        <v/>
      </c>
      <c r="P33" s="24" t="str">
        <f t="shared" si="59"/>
        <v/>
      </c>
      <c r="Q33" s="23" t="str">
        <f t="shared" si="59"/>
        <v/>
      </c>
      <c r="R33" s="24" t="str">
        <f t="shared" si="59"/>
        <v/>
      </c>
      <c r="S33" s="23" t="str">
        <f t="shared" si="59"/>
        <v/>
      </c>
      <c r="T33" s="24" t="str">
        <f t="shared" si="59"/>
        <v/>
      </c>
      <c r="U33" s="23" t="str">
        <f t="shared" si="59"/>
        <v/>
      </c>
      <c r="V33" s="24">
        <f t="shared" si="59"/>
        <v>28</v>
      </c>
      <c r="W33" s="25" t="str">
        <f t="shared" si="59"/>
        <v/>
      </c>
      <c r="X33" s="58" t="str">
        <f t="shared" ref="X33:AM33" si="60">IF($G33=X$4&amp;"-"&amp;X$5,IF(COUNTIF($G$6:$G33,"="&amp;$G33)&gt;1000,"",MAX(X$6:X32)+1),"")</f>
        <v/>
      </c>
      <c r="Y33" s="59" t="str">
        <f t="shared" si="60"/>
        <v/>
      </c>
      <c r="Z33" s="58" t="str">
        <f t="shared" si="60"/>
        <v/>
      </c>
      <c r="AA33" s="59" t="str">
        <f t="shared" si="60"/>
        <v/>
      </c>
      <c r="AB33" s="58" t="str">
        <f t="shared" si="60"/>
        <v/>
      </c>
      <c r="AC33" s="59" t="str">
        <f t="shared" si="60"/>
        <v/>
      </c>
      <c r="AD33" s="58" t="str">
        <f t="shared" si="60"/>
        <v/>
      </c>
      <c r="AE33" s="59" t="str">
        <f t="shared" si="60"/>
        <v/>
      </c>
      <c r="AF33" s="58" t="str">
        <f t="shared" si="60"/>
        <v/>
      </c>
      <c r="AG33" s="59" t="str">
        <f t="shared" si="60"/>
        <v/>
      </c>
      <c r="AH33" s="58" t="str">
        <f t="shared" si="60"/>
        <v/>
      </c>
      <c r="AI33" s="59" t="str">
        <f t="shared" si="60"/>
        <v/>
      </c>
      <c r="AJ33" s="58" t="str">
        <f t="shared" si="60"/>
        <v/>
      </c>
      <c r="AK33" s="59" t="str">
        <f t="shared" si="60"/>
        <v/>
      </c>
      <c r="AL33" s="58">
        <f t="shared" si="60"/>
        <v>1</v>
      </c>
      <c r="AM33" s="60" t="str">
        <f t="shared" si="60"/>
        <v/>
      </c>
    </row>
    <row r="34" ht="15.75" customHeight="1">
      <c r="A34" s="64">
        <v>29.0</v>
      </c>
      <c r="B34" s="51" t="str">
        <f>VLOOKUP(A34,Times_2023!B31:C461,2,FALSE)</f>
        <v>0:19:14</v>
      </c>
      <c r="C34" s="52" t="str">
        <f>VLOOKUP($A34,Raw,3,FALSE)</f>
        <v>Alexander Upstone</v>
      </c>
      <c r="D34" s="62" t="str">
        <f>VLOOKUP($A34,Raw,2,FALSE)</f>
        <v>ELY</v>
      </c>
      <c r="E34" s="62" t="str">
        <f>VLOOKUP($A34,Raw,4,FALSE)</f>
        <v>M</v>
      </c>
      <c r="F34" s="62">
        <f t="shared" si="5"/>
        <v>29</v>
      </c>
      <c r="G34" s="63" t="str">
        <f t="shared" si="6"/>
        <v>ELY-M</v>
      </c>
      <c r="H34" s="22" t="str">
        <f t="shared" ref="H34:W34" si="61">IF($G34=H$4&amp;"-"&amp;H$5,IF(COUNTIF($G$6:$G34,"="&amp;$G34)&gt;5,"",$F34),"")</f>
        <v/>
      </c>
      <c r="I34" s="23" t="str">
        <f t="shared" si="61"/>
        <v/>
      </c>
      <c r="J34" s="24" t="str">
        <f t="shared" si="61"/>
        <v/>
      </c>
      <c r="K34" s="23" t="str">
        <f t="shared" si="61"/>
        <v/>
      </c>
      <c r="L34" s="24">
        <f t="shared" si="61"/>
        <v>29</v>
      </c>
      <c r="M34" s="23" t="str">
        <f t="shared" si="61"/>
        <v/>
      </c>
      <c r="N34" s="24" t="str">
        <f t="shared" si="61"/>
        <v/>
      </c>
      <c r="O34" s="23" t="str">
        <f t="shared" si="61"/>
        <v/>
      </c>
      <c r="P34" s="24" t="str">
        <f t="shared" si="61"/>
        <v/>
      </c>
      <c r="Q34" s="23" t="str">
        <f t="shared" si="61"/>
        <v/>
      </c>
      <c r="R34" s="24" t="str">
        <f t="shared" si="61"/>
        <v/>
      </c>
      <c r="S34" s="23" t="str">
        <f t="shared" si="61"/>
        <v/>
      </c>
      <c r="T34" s="24" t="str">
        <f t="shared" si="61"/>
        <v/>
      </c>
      <c r="U34" s="23" t="str">
        <f t="shared" si="61"/>
        <v/>
      </c>
      <c r="V34" s="24" t="str">
        <f t="shared" si="61"/>
        <v/>
      </c>
      <c r="W34" s="25" t="str">
        <f t="shared" si="61"/>
        <v/>
      </c>
      <c r="X34" s="58" t="str">
        <f t="shared" ref="X34:AM34" si="62">IF($G34=X$4&amp;"-"&amp;X$5,IF(COUNTIF($G$6:$G34,"="&amp;$G34)&gt;1000,"",MAX(X$6:X33)+1),"")</f>
        <v/>
      </c>
      <c r="Y34" s="59" t="str">
        <f t="shared" si="62"/>
        <v/>
      </c>
      <c r="Z34" s="58" t="str">
        <f t="shared" si="62"/>
        <v/>
      </c>
      <c r="AA34" s="59" t="str">
        <f t="shared" si="62"/>
        <v/>
      </c>
      <c r="AB34" s="58">
        <f t="shared" si="62"/>
        <v>3</v>
      </c>
      <c r="AC34" s="59" t="str">
        <f t="shared" si="62"/>
        <v/>
      </c>
      <c r="AD34" s="58" t="str">
        <f t="shared" si="62"/>
        <v/>
      </c>
      <c r="AE34" s="59" t="str">
        <f t="shared" si="62"/>
        <v/>
      </c>
      <c r="AF34" s="58" t="str">
        <f t="shared" si="62"/>
        <v/>
      </c>
      <c r="AG34" s="59" t="str">
        <f t="shared" si="62"/>
        <v/>
      </c>
      <c r="AH34" s="58" t="str">
        <f t="shared" si="62"/>
        <v/>
      </c>
      <c r="AI34" s="59" t="str">
        <f t="shared" si="62"/>
        <v/>
      </c>
      <c r="AJ34" s="58" t="str">
        <f t="shared" si="62"/>
        <v/>
      </c>
      <c r="AK34" s="59" t="str">
        <f t="shared" si="62"/>
        <v/>
      </c>
      <c r="AL34" s="58" t="str">
        <f t="shared" si="62"/>
        <v/>
      </c>
      <c r="AM34" s="60" t="str">
        <f t="shared" si="62"/>
        <v/>
      </c>
    </row>
    <row r="35" ht="15.75" customHeight="1">
      <c r="A35" s="61">
        <v>30.0</v>
      </c>
      <c r="B35" s="51" t="str">
        <f>VLOOKUP(A35,Times_2023!B32:C462,2,FALSE)</f>
        <v>0:19:21</v>
      </c>
      <c r="C35" s="52" t="str">
        <f>VLOOKUP($A35,Raw,3,FALSE)</f>
        <v>David Harrison</v>
      </c>
      <c r="D35" s="62" t="str">
        <f>VLOOKUP($A35,Raw,2,FALSE)</f>
        <v>HI</v>
      </c>
      <c r="E35" s="62" t="str">
        <f>VLOOKUP($A35,Raw,4,FALSE)</f>
        <v>M</v>
      </c>
      <c r="F35" s="62">
        <f t="shared" si="5"/>
        <v>30</v>
      </c>
      <c r="G35" s="63" t="str">
        <f t="shared" si="6"/>
        <v>HI-M</v>
      </c>
      <c r="H35" s="22" t="str">
        <f t="shared" ref="H35:W35" si="63">IF($G35=H$4&amp;"-"&amp;H$5,IF(COUNTIF($G$6:$G35,"="&amp;$G35)&gt;5,"",$F35),"")</f>
        <v/>
      </c>
      <c r="I35" s="23" t="str">
        <f t="shared" si="63"/>
        <v/>
      </c>
      <c r="J35" s="24" t="str">
        <f t="shared" si="63"/>
        <v/>
      </c>
      <c r="K35" s="23" t="str">
        <f t="shared" si="63"/>
        <v/>
      </c>
      <c r="L35" s="24" t="str">
        <f t="shared" si="63"/>
        <v/>
      </c>
      <c r="M35" s="23" t="str">
        <f t="shared" si="63"/>
        <v/>
      </c>
      <c r="N35" s="24">
        <f t="shared" si="63"/>
        <v>30</v>
      </c>
      <c r="O35" s="23" t="str">
        <f t="shared" si="63"/>
        <v/>
      </c>
      <c r="P35" s="24" t="str">
        <f t="shared" si="63"/>
        <v/>
      </c>
      <c r="Q35" s="23" t="str">
        <f t="shared" si="63"/>
        <v/>
      </c>
      <c r="R35" s="24" t="str">
        <f t="shared" si="63"/>
        <v/>
      </c>
      <c r="S35" s="23" t="str">
        <f t="shared" si="63"/>
        <v/>
      </c>
      <c r="T35" s="24" t="str">
        <f t="shared" si="63"/>
        <v/>
      </c>
      <c r="U35" s="23" t="str">
        <f t="shared" si="63"/>
        <v/>
      </c>
      <c r="V35" s="24" t="str">
        <f t="shared" si="63"/>
        <v/>
      </c>
      <c r="W35" s="25" t="str">
        <f t="shared" si="63"/>
        <v/>
      </c>
      <c r="X35" s="58" t="str">
        <f t="shared" ref="X35:AM35" si="64">IF($G35=X$4&amp;"-"&amp;X$5,IF(COUNTIF($G$6:$G35,"="&amp;$G35)&gt;1000,"",MAX(X$6:X34)+1),"")</f>
        <v/>
      </c>
      <c r="Y35" s="59" t="str">
        <f t="shared" si="64"/>
        <v/>
      </c>
      <c r="Z35" s="58" t="str">
        <f t="shared" si="64"/>
        <v/>
      </c>
      <c r="AA35" s="59" t="str">
        <f t="shared" si="64"/>
        <v/>
      </c>
      <c r="AB35" s="58" t="str">
        <f t="shared" si="64"/>
        <v/>
      </c>
      <c r="AC35" s="59" t="str">
        <f t="shared" si="64"/>
        <v/>
      </c>
      <c r="AD35" s="58">
        <f t="shared" si="64"/>
        <v>5</v>
      </c>
      <c r="AE35" s="59" t="str">
        <f t="shared" si="64"/>
        <v/>
      </c>
      <c r="AF35" s="58" t="str">
        <f t="shared" si="64"/>
        <v/>
      </c>
      <c r="AG35" s="59" t="str">
        <f t="shared" si="64"/>
        <v/>
      </c>
      <c r="AH35" s="58" t="str">
        <f t="shared" si="64"/>
        <v/>
      </c>
      <c r="AI35" s="59" t="str">
        <f t="shared" si="64"/>
        <v/>
      </c>
      <c r="AJ35" s="58" t="str">
        <f t="shared" si="64"/>
        <v/>
      </c>
      <c r="AK35" s="59" t="str">
        <f t="shared" si="64"/>
        <v/>
      </c>
      <c r="AL35" s="58" t="str">
        <f t="shared" si="64"/>
        <v/>
      </c>
      <c r="AM35" s="60" t="str">
        <f t="shared" si="64"/>
        <v/>
      </c>
    </row>
    <row r="36" ht="15.75" customHeight="1">
      <c r="A36" s="64">
        <v>31.0</v>
      </c>
      <c r="B36" s="51" t="str">
        <f>VLOOKUP(A36,Times_2023!B33:C463,2,FALSE)</f>
        <v>0:19:27</v>
      </c>
      <c r="C36" s="52" t="str">
        <f>VLOOKUP($A36,Raw,3,FALSE)</f>
        <v>Jonathan Adams</v>
      </c>
      <c r="D36" s="62" t="str">
        <f>VLOOKUP($A36,Raw,2,FALSE)</f>
        <v>CAC</v>
      </c>
      <c r="E36" s="62" t="str">
        <f>VLOOKUP($A36,Raw,4,FALSE)</f>
        <v>M</v>
      </c>
      <c r="F36" s="62">
        <f t="shared" si="5"/>
        <v>31</v>
      </c>
      <c r="G36" s="63" t="str">
        <f t="shared" si="6"/>
        <v>CAC-M</v>
      </c>
      <c r="H36" s="22" t="str">
        <f t="shared" ref="H36:W36" si="65">IF($G36=H$4&amp;"-"&amp;H$5,IF(COUNTIF($G$6:$G36,"="&amp;$G36)&gt;5,"",$F36),"")</f>
        <v/>
      </c>
      <c r="I36" s="23" t="str">
        <f t="shared" si="65"/>
        <v/>
      </c>
      <c r="J36" s="24" t="str">
        <f t="shared" si="65"/>
        <v/>
      </c>
      <c r="K36" s="23" t="str">
        <f t="shared" si="65"/>
        <v/>
      </c>
      <c r="L36" s="24" t="str">
        <f t="shared" si="65"/>
        <v/>
      </c>
      <c r="M36" s="23" t="str">
        <f t="shared" si="65"/>
        <v/>
      </c>
      <c r="N36" s="24" t="str">
        <f t="shared" si="65"/>
        <v/>
      </c>
      <c r="O36" s="23" t="str">
        <f t="shared" si="65"/>
        <v/>
      </c>
      <c r="P36" s="24" t="str">
        <f t="shared" si="65"/>
        <v/>
      </c>
      <c r="Q36" s="23" t="str">
        <f t="shared" si="65"/>
        <v/>
      </c>
      <c r="R36" s="24" t="str">
        <f t="shared" si="65"/>
        <v/>
      </c>
      <c r="S36" s="23" t="str">
        <f t="shared" si="65"/>
        <v/>
      </c>
      <c r="T36" s="24" t="str">
        <f t="shared" si="65"/>
        <v/>
      </c>
      <c r="U36" s="23" t="str">
        <f t="shared" si="65"/>
        <v/>
      </c>
      <c r="V36" s="24" t="str">
        <f t="shared" si="65"/>
        <v/>
      </c>
      <c r="W36" s="25" t="str">
        <f t="shared" si="65"/>
        <v/>
      </c>
      <c r="X36" s="58">
        <f t="shared" ref="X36:AM36" si="66">IF($G36=X$4&amp;"-"&amp;X$5,IF(COUNTIF($G$6:$G36,"="&amp;$G36)&gt;1000,"",MAX(X$6:X35)+1),"")</f>
        <v>10</v>
      </c>
      <c r="Y36" s="59" t="str">
        <f t="shared" si="66"/>
        <v/>
      </c>
      <c r="Z36" s="58" t="str">
        <f t="shared" si="66"/>
        <v/>
      </c>
      <c r="AA36" s="59" t="str">
        <f t="shared" si="66"/>
        <v/>
      </c>
      <c r="AB36" s="58" t="str">
        <f t="shared" si="66"/>
        <v/>
      </c>
      <c r="AC36" s="59" t="str">
        <f t="shared" si="66"/>
        <v/>
      </c>
      <c r="AD36" s="58" t="str">
        <f t="shared" si="66"/>
        <v/>
      </c>
      <c r="AE36" s="59" t="str">
        <f t="shared" si="66"/>
        <v/>
      </c>
      <c r="AF36" s="58" t="str">
        <f t="shared" si="66"/>
        <v/>
      </c>
      <c r="AG36" s="59" t="str">
        <f t="shared" si="66"/>
        <v/>
      </c>
      <c r="AH36" s="58" t="str">
        <f t="shared" si="66"/>
        <v/>
      </c>
      <c r="AI36" s="59" t="str">
        <f t="shared" si="66"/>
        <v/>
      </c>
      <c r="AJ36" s="58" t="str">
        <f t="shared" si="66"/>
        <v/>
      </c>
      <c r="AK36" s="59" t="str">
        <f t="shared" si="66"/>
        <v/>
      </c>
      <c r="AL36" s="58" t="str">
        <f t="shared" si="66"/>
        <v/>
      </c>
      <c r="AM36" s="60" t="str">
        <f t="shared" si="66"/>
        <v/>
      </c>
    </row>
    <row r="37" ht="15.75" customHeight="1">
      <c r="A37" s="61">
        <v>32.0</v>
      </c>
      <c r="B37" s="51" t="str">
        <f>VLOOKUP(A37,Times_2023!B34:C464,2,FALSE)</f>
        <v>0:19:30</v>
      </c>
      <c r="C37" s="52" t="str">
        <f>VLOOKUP($A37,Raw,3,FALSE)</f>
        <v>Alessandro Borraccino</v>
      </c>
      <c r="D37" s="62" t="str">
        <f>VLOOKUP($A37,Raw,2,FALSE)</f>
        <v>CTC</v>
      </c>
      <c r="E37" s="62" t="str">
        <f>VLOOKUP($A37,Raw,4,FALSE)</f>
        <v>M</v>
      </c>
      <c r="F37" s="62">
        <f t="shared" si="5"/>
        <v>32</v>
      </c>
      <c r="G37" s="63" t="str">
        <f t="shared" si="6"/>
        <v>CTC-M</v>
      </c>
      <c r="H37" s="22" t="str">
        <f t="shared" ref="H37:W37" si="67">IF($G37=H$4&amp;"-"&amp;H$5,IF(COUNTIF($G$6:$G37,"="&amp;$G37)&gt;5,"",$F37),"")</f>
        <v/>
      </c>
      <c r="I37" s="23" t="str">
        <f t="shared" si="67"/>
        <v/>
      </c>
      <c r="J37" s="24">
        <f t="shared" si="67"/>
        <v>32</v>
      </c>
      <c r="K37" s="23" t="str">
        <f t="shared" si="67"/>
        <v/>
      </c>
      <c r="L37" s="24" t="str">
        <f t="shared" si="67"/>
        <v/>
      </c>
      <c r="M37" s="23" t="str">
        <f t="shared" si="67"/>
        <v/>
      </c>
      <c r="N37" s="24" t="str">
        <f t="shared" si="67"/>
        <v/>
      </c>
      <c r="O37" s="23" t="str">
        <f t="shared" si="67"/>
        <v/>
      </c>
      <c r="P37" s="24" t="str">
        <f t="shared" si="67"/>
        <v/>
      </c>
      <c r="Q37" s="23" t="str">
        <f t="shared" si="67"/>
        <v/>
      </c>
      <c r="R37" s="24" t="str">
        <f t="shared" si="67"/>
        <v/>
      </c>
      <c r="S37" s="23" t="str">
        <f t="shared" si="67"/>
        <v/>
      </c>
      <c r="T37" s="24" t="str">
        <f t="shared" si="67"/>
        <v/>
      </c>
      <c r="U37" s="23" t="str">
        <f t="shared" si="67"/>
        <v/>
      </c>
      <c r="V37" s="24" t="str">
        <f t="shared" si="67"/>
        <v/>
      </c>
      <c r="W37" s="25" t="str">
        <f t="shared" si="67"/>
        <v/>
      </c>
      <c r="X37" s="58" t="str">
        <f t="shared" ref="X37:AM37" si="68">IF($G37=X$4&amp;"-"&amp;X$5,IF(COUNTIF($G$6:$G37,"="&amp;$G37)&gt;1000,"",MAX(X$6:X36)+1),"")</f>
        <v/>
      </c>
      <c r="Y37" s="59" t="str">
        <f t="shared" si="68"/>
        <v/>
      </c>
      <c r="Z37" s="58">
        <f t="shared" si="68"/>
        <v>4</v>
      </c>
      <c r="AA37" s="59" t="str">
        <f t="shared" si="68"/>
        <v/>
      </c>
      <c r="AB37" s="58" t="str">
        <f t="shared" si="68"/>
        <v/>
      </c>
      <c r="AC37" s="59" t="str">
        <f t="shared" si="68"/>
        <v/>
      </c>
      <c r="AD37" s="58" t="str">
        <f t="shared" si="68"/>
        <v/>
      </c>
      <c r="AE37" s="59" t="str">
        <f t="shared" si="68"/>
        <v/>
      </c>
      <c r="AF37" s="58" t="str">
        <f t="shared" si="68"/>
        <v/>
      </c>
      <c r="AG37" s="59" t="str">
        <f t="shared" si="68"/>
        <v/>
      </c>
      <c r="AH37" s="58" t="str">
        <f t="shared" si="68"/>
        <v/>
      </c>
      <c r="AI37" s="59" t="str">
        <f t="shared" si="68"/>
        <v/>
      </c>
      <c r="AJ37" s="58" t="str">
        <f t="shared" si="68"/>
        <v/>
      </c>
      <c r="AK37" s="59" t="str">
        <f t="shared" si="68"/>
        <v/>
      </c>
      <c r="AL37" s="58" t="str">
        <f t="shared" si="68"/>
        <v/>
      </c>
      <c r="AM37" s="60" t="str">
        <f t="shared" si="68"/>
        <v/>
      </c>
    </row>
    <row r="38" ht="15.75" customHeight="1">
      <c r="A38" s="64">
        <v>33.0</v>
      </c>
      <c r="B38" s="51" t="str">
        <f>VLOOKUP(A38,Times_2023!B35:C465,2,FALSE)</f>
        <v>0:19:32</v>
      </c>
      <c r="C38" s="52" t="str">
        <f>VLOOKUP($A38,Raw,3,FALSE)</f>
        <v>David Riley</v>
      </c>
      <c r="D38" s="62" t="str">
        <f>VLOOKUP($A38,Raw,2,FALSE)</f>
        <v>CTC</v>
      </c>
      <c r="E38" s="62" t="str">
        <f>VLOOKUP($A38,Raw,4,FALSE)</f>
        <v>M</v>
      </c>
      <c r="F38" s="62">
        <f t="shared" si="5"/>
        <v>33</v>
      </c>
      <c r="G38" s="63" t="str">
        <f t="shared" si="6"/>
        <v>CTC-M</v>
      </c>
      <c r="H38" s="22" t="str">
        <f t="shared" ref="H38:W38" si="69">IF($G38=H$4&amp;"-"&amp;H$5,IF(COUNTIF($G$6:$G38,"="&amp;$G38)&gt;5,"",$F38),"")</f>
        <v/>
      </c>
      <c r="I38" s="23" t="str">
        <f t="shared" si="69"/>
        <v/>
      </c>
      <c r="J38" s="24">
        <f t="shared" si="69"/>
        <v>33</v>
      </c>
      <c r="K38" s="23" t="str">
        <f t="shared" si="69"/>
        <v/>
      </c>
      <c r="L38" s="24" t="str">
        <f t="shared" si="69"/>
        <v/>
      </c>
      <c r="M38" s="23" t="str">
        <f t="shared" si="69"/>
        <v/>
      </c>
      <c r="N38" s="24" t="str">
        <f t="shared" si="69"/>
        <v/>
      </c>
      <c r="O38" s="23" t="str">
        <f t="shared" si="69"/>
        <v/>
      </c>
      <c r="P38" s="24" t="str">
        <f t="shared" si="69"/>
        <v/>
      </c>
      <c r="Q38" s="23" t="str">
        <f t="shared" si="69"/>
        <v/>
      </c>
      <c r="R38" s="24" t="str">
        <f t="shared" si="69"/>
        <v/>
      </c>
      <c r="S38" s="23" t="str">
        <f t="shared" si="69"/>
        <v/>
      </c>
      <c r="T38" s="24" t="str">
        <f t="shared" si="69"/>
        <v/>
      </c>
      <c r="U38" s="23" t="str">
        <f t="shared" si="69"/>
        <v/>
      </c>
      <c r="V38" s="24" t="str">
        <f t="shared" si="69"/>
        <v/>
      </c>
      <c r="W38" s="25" t="str">
        <f t="shared" si="69"/>
        <v/>
      </c>
      <c r="X38" s="58" t="str">
        <f t="shared" ref="X38:AM38" si="70">IF($G38=X$4&amp;"-"&amp;X$5,IF(COUNTIF($G$6:$G38,"="&amp;$G38)&gt;1000,"",MAX(X$6:X37)+1),"")</f>
        <v/>
      </c>
      <c r="Y38" s="59" t="str">
        <f t="shared" si="70"/>
        <v/>
      </c>
      <c r="Z38" s="58">
        <f t="shared" si="70"/>
        <v>5</v>
      </c>
      <c r="AA38" s="59" t="str">
        <f t="shared" si="70"/>
        <v/>
      </c>
      <c r="AB38" s="58" t="str">
        <f t="shared" si="70"/>
        <v/>
      </c>
      <c r="AC38" s="59" t="str">
        <f t="shared" si="70"/>
        <v/>
      </c>
      <c r="AD38" s="58" t="str">
        <f t="shared" si="70"/>
        <v/>
      </c>
      <c r="AE38" s="59" t="str">
        <f t="shared" si="70"/>
        <v/>
      </c>
      <c r="AF38" s="58" t="str">
        <f t="shared" si="70"/>
        <v/>
      </c>
      <c r="AG38" s="59" t="str">
        <f t="shared" si="70"/>
        <v/>
      </c>
      <c r="AH38" s="58" t="str">
        <f t="shared" si="70"/>
        <v/>
      </c>
      <c r="AI38" s="59" t="str">
        <f t="shared" si="70"/>
        <v/>
      </c>
      <c r="AJ38" s="58" t="str">
        <f t="shared" si="70"/>
        <v/>
      </c>
      <c r="AK38" s="59" t="str">
        <f t="shared" si="70"/>
        <v/>
      </c>
      <c r="AL38" s="58" t="str">
        <f t="shared" si="70"/>
        <v/>
      </c>
      <c r="AM38" s="60" t="str">
        <f t="shared" si="70"/>
        <v/>
      </c>
    </row>
    <row r="39" ht="15.75" customHeight="1">
      <c r="A39" s="61">
        <v>34.0</v>
      </c>
      <c r="B39" s="51" t="str">
        <f>VLOOKUP(A39,Times_2023!B36:C466,2,FALSE)</f>
        <v>0:19:38</v>
      </c>
      <c r="C39" s="52" t="str">
        <f>VLOOKUP($A39,Raw,3,FALSE)</f>
        <v>Maxwell Buchanna</v>
      </c>
      <c r="D39" s="62" t="str">
        <f>VLOOKUP($A39,Raw,2,FALSE)</f>
        <v>CTC</v>
      </c>
      <c r="E39" s="62" t="str">
        <f>VLOOKUP($A39,Raw,4,FALSE)</f>
        <v>M</v>
      </c>
      <c r="F39" s="62">
        <f t="shared" si="5"/>
        <v>34</v>
      </c>
      <c r="G39" s="63" t="str">
        <f t="shared" si="6"/>
        <v>CTC-M</v>
      </c>
      <c r="H39" s="22" t="str">
        <f t="shared" ref="H39:W39" si="71">IF($G39=H$4&amp;"-"&amp;H$5,IF(COUNTIF($G$6:$G39,"="&amp;$G39)&gt;5,"",$F39),"")</f>
        <v/>
      </c>
      <c r="I39" s="23" t="str">
        <f t="shared" si="71"/>
        <v/>
      </c>
      <c r="J39" s="24" t="str">
        <f t="shared" si="71"/>
        <v/>
      </c>
      <c r="K39" s="23" t="str">
        <f t="shared" si="71"/>
        <v/>
      </c>
      <c r="L39" s="24" t="str">
        <f t="shared" si="71"/>
        <v/>
      </c>
      <c r="M39" s="23" t="str">
        <f t="shared" si="71"/>
        <v/>
      </c>
      <c r="N39" s="24" t="str">
        <f t="shared" si="71"/>
        <v/>
      </c>
      <c r="O39" s="23" t="str">
        <f t="shared" si="71"/>
        <v/>
      </c>
      <c r="P39" s="24" t="str">
        <f t="shared" si="71"/>
        <v/>
      </c>
      <c r="Q39" s="23" t="str">
        <f t="shared" si="71"/>
        <v/>
      </c>
      <c r="R39" s="24" t="str">
        <f t="shared" si="71"/>
        <v/>
      </c>
      <c r="S39" s="23" t="str">
        <f t="shared" si="71"/>
        <v/>
      </c>
      <c r="T39" s="24" t="str">
        <f t="shared" si="71"/>
        <v/>
      </c>
      <c r="U39" s="23" t="str">
        <f t="shared" si="71"/>
        <v/>
      </c>
      <c r="V39" s="24" t="str">
        <f t="shared" si="71"/>
        <v/>
      </c>
      <c r="W39" s="25" t="str">
        <f t="shared" si="71"/>
        <v/>
      </c>
      <c r="X39" s="58" t="str">
        <f t="shared" ref="X39:AM39" si="72">IF($G39=X$4&amp;"-"&amp;X$5,IF(COUNTIF($G$6:$G39,"="&amp;$G39)&gt;1000,"",MAX(X$6:X38)+1),"")</f>
        <v/>
      </c>
      <c r="Y39" s="59" t="str">
        <f t="shared" si="72"/>
        <v/>
      </c>
      <c r="Z39" s="58">
        <f t="shared" si="72"/>
        <v>6</v>
      </c>
      <c r="AA39" s="59" t="str">
        <f t="shared" si="72"/>
        <v/>
      </c>
      <c r="AB39" s="58" t="str">
        <f t="shared" si="72"/>
        <v/>
      </c>
      <c r="AC39" s="59" t="str">
        <f t="shared" si="72"/>
        <v/>
      </c>
      <c r="AD39" s="58" t="str">
        <f t="shared" si="72"/>
        <v/>
      </c>
      <c r="AE39" s="59" t="str">
        <f t="shared" si="72"/>
        <v/>
      </c>
      <c r="AF39" s="58" t="str">
        <f t="shared" si="72"/>
        <v/>
      </c>
      <c r="AG39" s="59" t="str">
        <f t="shared" si="72"/>
        <v/>
      </c>
      <c r="AH39" s="58" t="str">
        <f t="shared" si="72"/>
        <v/>
      </c>
      <c r="AI39" s="59" t="str">
        <f t="shared" si="72"/>
        <v/>
      </c>
      <c r="AJ39" s="58" t="str">
        <f t="shared" si="72"/>
        <v/>
      </c>
      <c r="AK39" s="59" t="str">
        <f t="shared" si="72"/>
        <v/>
      </c>
      <c r="AL39" s="58" t="str">
        <f t="shared" si="72"/>
        <v/>
      </c>
      <c r="AM39" s="60" t="str">
        <f t="shared" si="72"/>
        <v/>
      </c>
    </row>
    <row r="40" ht="15.75" customHeight="1">
      <c r="A40" s="64">
        <v>35.0</v>
      </c>
      <c r="B40" s="51" t="str">
        <f>VLOOKUP(A40,Times_2023!B37:C467,2,FALSE)</f>
        <v>0:19:40</v>
      </c>
      <c r="C40" s="52" t="str">
        <f>VLOOKUP($A40,Raw,3,FALSE)</f>
        <v>Jordon Parrett</v>
      </c>
      <c r="D40" s="62" t="str">
        <f>VLOOKUP($A40,Raw,2,FALSE)</f>
        <v>RR</v>
      </c>
      <c r="E40" s="62" t="str">
        <f>VLOOKUP($A40,Raw,4,FALSE)</f>
        <v>M</v>
      </c>
      <c r="F40" s="62">
        <f t="shared" si="5"/>
        <v>35</v>
      </c>
      <c r="G40" s="63" t="str">
        <f t="shared" si="6"/>
        <v>RR-M</v>
      </c>
      <c r="H40" s="22" t="str">
        <f t="shared" ref="H40:W40" si="73">IF($G40=H$4&amp;"-"&amp;H$5,IF(COUNTIF($G$6:$G40,"="&amp;$G40)&gt;5,"",$F40),"")</f>
        <v/>
      </c>
      <c r="I40" s="23" t="str">
        <f t="shared" si="73"/>
        <v/>
      </c>
      <c r="J40" s="24" t="str">
        <f t="shared" si="73"/>
        <v/>
      </c>
      <c r="K40" s="23" t="str">
        <f t="shared" si="73"/>
        <v/>
      </c>
      <c r="L40" s="24" t="str">
        <f t="shared" si="73"/>
        <v/>
      </c>
      <c r="M40" s="23" t="str">
        <f t="shared" si="73"/>
        <v/>
      </c>
      <c r="N40" s="24" t="str">
        <f t="shared" si="73"/>
        <v/>
      </c>
      <c r="O40" s="23" t="str">
        <f t="shared" si="73"/>
        <v/>
      </c>
      <c r="P40" s="24" t="str">
        <f t="shared" si="73"/>
        <v/>
      </c>
      <c r="Q40" s="23" t="str">
        <f t="shared" si="73"/>
        <v/>
      </c>
      <c r="R40" s="24" t="str">
        <f t="shared" si="73"/>
        <v/>
      </c>
      <c r="S40" s="23" t="str">
        <f t="shared" si="73"/>
        <v/>
      </c>
      <c r="T40" s="24">
        <f t="shared" si="73"/>
        <v>35</v>
      </c>
      <c r="U40" s="23" t="str">
        <f t="shared" si="73"/>
        <v/>
      </c>
      <c r="V40" s="24" t="str">
        <f t="shared" si="73"/>
        <v/>
      </c>
      <c r="W40" s="25" t="str">
        <f t="shared" si="73"/>
        <v/>
      </c>
      <c r="X40" s="58" t="str">
        <f t="shared" ref="X40:AM40" si="74">IF($G40=X$4&amp;"-"&amp;X$5,IF(COUNTIF($G$6:$G40,"="&amp;$G40)&gt;1000,"",MAX(X$6:X39)+1),"")</f>
        <v/>
      </c>
      <c r="Y40" s="59" t="str">
        <f t="shared" si="74"/>
        <v/>
      </c>
      <c r="Z40" s="58" t="str">
        <f t="shared" si="74"/>
        <v/>
      </c>
      <c r="AA40" s="59" t="str">
        <f t="shared" si="74"/>
        <v/>
      </c>
      <c r="AB40" s="58" t="str">
        <f t="shared" si="74"/>
        <v/>
      </c>
      <c r="AC40" s="59" t="str">
        <f t="shared" si="74"/>
        <v/>
      </c>
      <c r="AD40" s="58" t="str">
        <f t="shared" si="74"/>
        <v/>
      </c>
      <c r="AE40" s="59" t="str">
        <f t="shared" si="74"/>
        <v/>
      </c>
      <c r="AF40" s="58" t="str">
        <f t="shared" si="74"/>
        <v/>
      </c>
      <c r="AG40" s="59" t="str">
        <f t="shared" si="74"/>
        <v/>
      </c>
      <c r="AH40" s="58" t="str">
        <f t="shared" si="74"/>
        <v/>
      </c>
      <c r="AI40" s="59" t="str">
        <f t="shared" si="74"/>
        <v/>
      </c>
      <c r="AJ40" s="58">
        <f t="shared" si="74"/>
        <v>4</v>
      </c>
      <c r="AK40" s="59" t="str">
        <f t="shared" si="74"/>
        <v/>
      </c>
      <c r="AL40" s="58" t="str">
        <f t="shared" si="74"/>
        <v/>
      </c>
      <c r="AM40" s="60" t="str">
        <f t="shared" si="74"/>
        <v/>
      </c>
    </row>
    <row r="41" ht="15.75" customHeight="1">
      <c r="A41" s="61">
        <v>36.0</v>
      </c>
      <c r="B41" s="51" t="str">
        <f>VLOOKUP(A41,Times_2023!B38:C468,2,FALSE)</f>
        <v>0:19:51</v>
      </c>
      <c r="C41" s="52" t="str">
        <f>VLOOKUP($A41,Raw,3,FALSE)</f>
        <v>Alexander Rogers</v>
      </c>
      <c r="D41" s="62" t="str">
        <f>VLOOKUP($A41,Raw,2,FALSE)</f>
        <v>CAC</v>
      </c>
      <c r="E41" s="62" t="str">
        <f>VLOOKUP($A41,Raw,4,FALSE)</f>
        <v>M</v>
      </c>
      <c r="F41" s="62">
        <f t="shared" si="5"/>
        <v>36</v>
      </c>
      <c r="G41" s="63" t="str">
        <f t="shared" si="6"/>
        <v>CAC-M</v>
      </c>
      <c r="H41" s="22" t="str">
        <f t="shared" ref="H41:W41" si="75">IF($G41=H$4&amp;"-"&amp;H$5,IF(COUNTIF($G$6:$G41,"="&amp;$G41)&gt;5,"",$F41),"")</f>
        <v/>
      </c>
      <c r="I41" s="23" t="str">
        <f t="shared" si="75"/>
        <v/>
      </c>
      <c r="J41" s="24" t="str">
        <f t="shared" si="75"/>
        <v/>
      </c>
      <c r="K41" s="23" t="str">
        <f t="shared" si="75"/>
        <v/>
      </c>
      <c r="L41" s="24" t="str">
        <f t="shared" si="75"/>
        <v/>
      </c>
      <c r="M41" s="23" t="str">
        <f t="shared" si="75"/>
        <v/>
      </c>
      <c r="N41" s="24" t="str">
        <f t="shared" si="75"/>
        <v/>
      </c>
      <c r="O41" s="23" t="str">
        <f t="shared" si="75"/>
        <v/>
      </c>
      <c r="P41" s="24" t="str">
        <f t="shared" si="75"/>
        <v/>
      </c>
      <c r="Q41" s="23" t="str">
        <f t="shared" si="75"/>
        <v/>
      </c>
      <c r="R41" s="24" t="str">
        <f t="shared" si="75"/>
        <v/>
      </c>
      <c r="S41" s="23" t="str">
        <f t="shared" si="75"/>
        <v/>
      </c>
      <c r="T41" s="24" t="str">
        <f t="shared" si="75"/>
        <v/>
      </c>
      <c r="U41" s="23" t="str">
        <f t="shared" si="75"/>
        <v/>
      </c>
      <c r="V41" s="24" t="str">
        <f t="shared" si="75"/>
        <v/>
      </c>
      <c r="W41" s="25" t="str">
        <f t="shared" si="75"/>
        <v/>
      </c>
      <c r="X41" s="58">
        <f t="shared" ref="X41:AM41" si="76">IF($G41=X$4&amp;"-"&amp;X$5,IF(COUNTIF($G$6:$G41,"="&amp;$G41)&gt;1000,"",MAX(X$6:X40)+1),"")</f>
        <v>11</v>
      </c>
      <c r="Y41" s="59" t="str">
        <f t="shared" si="76"/>
        <v/>
      </c>
      <c r="Z41" s="58" t="str">
        <f t="shared" si="76"/>
        <v/>
      </c>
      <c r="AA41" s="59" t="str">
        <f t="shared" si="76"/>
        <v/>
      </c>
      <c r="AB41" s="58" t="str">
        <f t="shared" si="76"/>
        <v/>
      </c>
      <c r="AC41" s="59" t="str">
        <f t="shared" si="76"/>
        <v/>
      </c>
      <c r="AD41" s="58" t="str">
        <f t="shared" si="76"/>
        <v/>
      </c>
      <c r="AE41" s="59" t="str">
        <f t="shared" si="76"/>
        <v/>
      </c>
      <c r="AF41" s="58" t="str">
        <f t="shared" si="76"/>
        <v/>
      </c>
      <c r="AG41" s="59" t="str">
        <f t="shared" si="76"/>
        <v/>
      </c>
      <c r="AH41" s="58" t="str">
        <f t="shared" si="76"/>
        <v/>
      </c>
      <c r="AI41" s="59" t="str">
        <f t="shared" si="76"/>
        <v/>
      </c>
      <c r="AJ41" s="58" t="str">
        <f t="shared" si="76"/>
        <v/>
      </c>
      <c r="AK41" s="59" t="str">
        <f t="shared" si="76"/>
        <v/>
      </c>
      <c r="AL41" s="58" t="str">
        <f t="shared" si="76"/>
        <v/>
      </c>
      <c r="AM41" s="60" t="str">
        <f t="shared" si="76"/>
        <v/>
      </c>
    </row>
    <row r="42" ht="15.75" customHeight="1">
      <c r="A42" s="64">
        <v>37.0</v>
      </c>
      <c r="B42" s="51" t="str">
        <f>VLOOKUP(A42,Times_2023!B39:C469,2,FALSE)</f>
        <v>0:19:53</v>
      </c>
      <c r="C42" s="52" t="str">
        <f>VLOOKUP($A42,Raw,3,FALSE)</f>
        <v>Sam Russell</v>
      </c>
      <c r="D42" s="62" t="str">
        <f>VLOOKUP($A42,Raw,2,FALSE)</f>
        <v>ELY</v>
      </c>
      <c r="E42" s="62" t="str">
        <f>VLOOKUP($A42,Raw,4,FALSE)</f>
        <v>M</v>
      </c>
      <c r="F42" s="62">
        <f t="shared" si="5"/>
        <v>37</v>
      </c>
      <c r="G42" s="63" t="str">
        <f t="shared" si="6"/>
        <v>ELY-M</v>
      </c>
      <c r="H42" s="22" t="str">
        <f t="shared" ref="H42:W42" si="77">IF($G42=H$4&amp;"-"&amp;H$5,IF(COUNTIF($G$6:$G42,"="&amp;$G42)&gt;5,"",$F42),"")</f>
        <v/>
      </c>
      <c r="I42" s="23" t="str">
        <f t="shared" si="77"/>
        <v/>
      </c>
      <c r="J42" s="24" t="str">
        <f t="shared" si="77"/>
        <v/>
      </c>
      <c r="K42" s="23" t="str">
        <f t="shared" si="77"/>
        <v/>
      </c>
      <c r="L42" s="24">
        <f t="shared" si="77"/>
        <v>37</v>
      </c>
      <c r="M42" s="23" t="str">
        <f t="shared" si="77"/>
        <v/>
      </c>
      <c r="N42" s="24" t="str">
        <f t="shared" si="77"/>
        <v/>
      </c>
      <c r="O42" s="23" t="str">
        <f t="shared" si="77"/>
        <v/>
      </c>
      <c r="P42" s="24" t="str">
        <f t="shared" si="77"/>
        <v/>
      </c>
      <c r="Q42" s="23" t="str">
        <f t="shared" si="77"/>
        <v/>
      </c>
      <c r="R42" s="24" t="str">
        <f t="shared" si="77"/>
        <v/>
      </c>
      <c r="S42" s="23" t="str">
        <f t="shared" si="77"/>
        <v/>
      </c>
      <c r="T42" s="24" t="str">
        <f t="shared" si="77"/>
        <v/>
      </c>
      <c r="U42" s="23" t="str">
        <f t="shared" si="77"/>
        <v/>
      </c>
      <c r="V42" s="24" t="str">
        <f t="shared" si="77"/>
        <v/>
      </c>
      <c r="W42" s="25" t="str">
        <f t="shared" si="77"/>
        <v/>
      </c>
      <c r="X42" s="58" t="str">
        <f t="shared" ref="X42:AM42" si="78">IF($G42=X$4&amp;"-"&amp;X$5,IF(COUNTIF($G$6:$G42,"="&amp;$G42)&gt;1000,"",MAX(X$6:X41)+1),"")</f>
        <v/>
      </c>
      <c r="Y42" s="59" t="str">
        <f t="shared" si="78"/>
        <v/>
      </c>
      <c r="Z42" s="58" t="str">
        <f t="shared" si="78"/>
        <v/>
      </c>
      <c r="AA42" s="59" t="str">
        <f t="shared" si="78"/>
        <v/>
      </c>
      <c r="AB42" s="58">
        <f t="shared" si="78"/>
        <v>4</v>
      </c>
      <c r="AC42" s="59" t="str">
        <f t="shared" si="78"/>
        <v/>
      </c>
      <c r="AD42" s="58" t="str">
        <f t="shared" si="78"/>
        <v/>
      </c>
      <c r="AE42" s="59" t="str">
        <f t="shared" si="78"/>
        <v/>
      </c>
      <c r="AF42" s="58" t="str">
        <f t="shared" si="78"/>
        <v/>
      </c>
      <c r="AG42" s="59" t="str">
        <f t="shared" si="78"/>
        <v/>
      </c>
      <c r="AH42" s="58" t="str">
        <f t="shared" si="78"/>
        <v/>
      </c>
      <c r="AI42" s="59" t="str">
        <f t="shared" si="78"/>
        <v/>
      </c>
      <c r="AJ42" s="58" t="str">
        <f t="shared" si="78"/>
        <v/>
      </c>
      <c r="AK42" s="59" t="str">
        <f t="shared" si="78"/>
        <v/>
      </c>
      <c r="AL42" s="58" t="str">
        <f t="shared" si="78"/>
        <v/>
      </c>
      <c r="AM42" s="60" t="str">
        <f t="shared" si="78"/>
        <v/>
      </c>
    </row>
    <row r="43" ht="15.75" customHeight="1">
      <c r="A43" s="61">
        <v>38.0</v>
      </c>
      <c r="B43" s="51" t="str">
        <f>VLOOKUP(A43,Times_2023!B40:C470,2,FALSE)</f>
        <v>0:19:58</v>
      </c>
      <c r="C43" s="52" t="str">
        <f>VLOOKUP($A43,Raw,3,FALSE)</f>
        <v>Ben Morris</v>
      </c>
      <c r="D43" s="62" t="str">
        <f>VLOOKUP($A43,Raw,2,FALSE)</f>
        <v>ELY</v>
      </c>
      <c r="E43" s="62" t="str">
        <f>VLOOKUP($A43,Raw,4,FALSE)</f>
        <v>M</v>
      </c>
      <c r="F43" s="62">
        <f t="shared" si="5"/>
        <v>38</v>
      </c>
      <c r="G43" s="63" t="str">
        <f t="shared" si="6"/>
        <v>ELY-M</v>
      </c>
      <c r="H43" s="22" t="str">
        <f t="shared" ref="H43:W43" si="79">IF($G43=H$4&amp;"-"&amp;H$5,IF(COUNTIF($G$6:$G43,"="&amp;$G43)&gt;5,"",$F43),"")</f>
        <v/>
      </c>
      <c r="I43" s="23" t="str">
        <f t="shared" si="79"/>
        <v/>
      </c>
      <c r="J43" s="24" t="str">
        <f t="shared" si="79"/>
        <v/>
      </c>
      <c r="K43" s="23" t="str">
        <f t="shared" si="79"/>
        <v/>
      </c>
      <c r="L43" s="24">
        <f t="shared" si="79"/>
        <v>38</v>
      </c>
      <c r="M43" s="23" t="str">
        <f t="shared" si="79"/>
        <v/>
      </c>
      <c r="N43" s="24" t="str">
        <f t="shared" si="79"/>
        <v/>
      </c>
      <c r="O43" s="23" t="str">
        <f t="shared" si="79"/>
        <v/>
      </c>
      <c r="P43" s="24" t="str">
        <f t="shared" si="79"/>
        <v/>
      </c>
      <c r="Q43" s="23" t="str">
        <f t="shared" si="79"/>
        <v/>
      </c>
      <c r="R43" s="24" t="str">
        <f t="shared" si="79"/>
        <v/>
      </c>
      <c r="S43" s="23" t="str">
        <f t="shared" si="79"/>
        <v/>
      </c>
      <c r="T43" s="24" t="str">
        <f t="shared" si="79"/>
        <v/>
      </c>
      <c r="U43" s="23" t="str">
        <f t="shared" si="79"/>
        <v/>
      </c>
      <c r="V43" s="24" t="str">
        <f t="shared" si="79"/>
        <v/>
      </c>
      <c r="W43" s="25" t="str">
        <f t="shared" si="79"/>
        <v/>
      </c>
      <c r="X43" s="58" t="str">
        <f t="shared" ref="X43:AM43" si="80">IF($G43=X$4&amp;"-"&amp;X$5,IF(COUNTIF($G$6:$G43,"="&amp;$G43)&gt;1000,"",MAX(X$6:X42)+1),"")</f>
        <v/>
      </c>
      <c r="Y43" s="59" t="str">
        <f t="shared" si="80"/>
        <v/>
      </c>
      <c r="Z43" s="58" t="str">
        <f t="shared" si="80"/>
        <v/>
      </c>
      <c r="AA43" s="59" t="str">
        <f t="shared" si="80"/>
        <v/>
      </c>
      <c r="AB43" s="58">
        <f t="shared" si="80"/>
        <v>5</v>
      </c>
      <c r="AC43" s="59" t="str">
        <f t="shared" si="80"/>
        <v/>
      </c>
      <c r="AD43" s="58" t="str">
        <f t="shared" si="80"/>
        <v/>
      </c>
      <c r="AE43" s="59" t="str">
        <f t="shared" si="80"/>
        <v/>
      </c>
      <c r="AF43" s="58" t="str">
        <f t="shared" si="80"/>
        <v/>
      </c>
      <c r="AG43" s="59" t="str">
        <f t="shared" si="80"/>
        <v/>
      </c>
      <c r="AH43" s="58" t="str">
        <f t="shared" si="80"/>
        <v/>
      </c>
      <c r="AI43" s="59" t="str">
        <f t="shared" si="80"/>
        <v/>
      </c>
      <c r="AJ43" s="58" t="str">
        <f t="shared" si="80"/>
        <v/>
      </c>
      <c r="AK43" s="59" t="str">
        <f t="shared" si="80"/>
        <v/>
      </c>
      <c r="AL43" s="58" t="str">
        <f t="shared" si="80"/>
        <v/>
      </c>
      <c r="AM43" s="60" t="str">
        <f t="shared" si="80"/>
        <v/>
      </c>
    </row>
    <row r="44" ht="15.75" customHeight="1">
      <c r="A44" s="64">
        <v>39.0</v>
      </c>
      <c r="B44" s="51" t="str">
        <f>VLOOKUP(A44,Times_2023!B41:C471,2,FALSE)</f>
        <v>0:20:07</v>
      </c>
      <c r="C44" s="52" t="str">
        <f>VLOOKUP($A44,Raw,3,FALSE)</f>
        <v>Nick Vanagtmaal</v>
      </c>
      <c r="D44" s="62" t="str">
        <f>VLOOKUP($A44,Raw,2,FALSE)</f>
        <v>CAC</v>
      </c>
      <c r="E44" s="62" t="str">
        <f>VLOOKUP($A44,Raw,4,FALSE)</f>
        <v>M</v>
      </c>
      <c r="F44" s="62">
        <f t="shared" si="5"/>
        <v>39</v>
      </c>
      <c r="G44" s="63" t="str">
        <f t="shared" si="6"/>
        <v>CAC-M</v>
      </c>
      <c r="H44" s="22" t="str">
        <f t="shared" ref="H44:W44" si="81">IF($G44=H$4&amp;"-"&amp;H$5,IF(COUNTIF($G$6:$G44,"="&amp;$G44)&gt;5,"",$F44),"")</f>
        <v/>
      </c>
      <c r="I44" s="23" t="str">
        <f t="shared" si="81"/>
        <v/>
      </c>
      <c r="J44" s="24" t="str">
        <f t="shared" si="81"/>
        <v/>
      </c>
      <c r="K44" s="23" t="str">
        <f t="shared" si="81"/>
        <v/>
      </c>
      <c r="L44" s="24" t="str">
        <f t="shared" si="81"/>
        <v/>
      </c>
      <c r="M44" s="23" t="str">
        <f t="shared" si="81"/>
        <v/>
      </c>
      <c r="N44" s="24" t="str">
        <f t="shared" si="81"/>
        <v/>
      </c>
      <c r="O44" s="23" t="str">
        <f t="shared" si="81"/>
        <v/>
      </c>
      <c r="P44" s="24" t="str">
        <f t="shared" si="81"/>
        <v/>
      </c>
      <c r="Q44" s="23" t="str">
        <f t="shared" si="81"/>
        <v/>
      </c>
      <c r="R44" s="24" t="str">
        <f t="shared" si="81"/>
        <v/>
      </c>
      <c r="S44" s="23" t="str">
        <f t="shared" si="81"/>
        <v/>
      </c>
      <c r="T44" s="24" t="str">
        <f t="shared" si="81"/>
        <v/>
      </c>
      <c r="U44" s="23" t="str">
        <f t="shared" si="81"/>
        <v/>
      </c>
      <c r="V44" s="24" t="str">
        <f t="shared" si="81"/>
        <v/>
      </c>
      <c r="W44" s="25" t="str">
        <f t="shared" si="81"/>
        <v/>
      </c>
      <c r="X44" s="58">
        <f t="shared" ref="X44:AM44" si="82">IF($G44=X$4&amp;"-"&amp;X$5,IF(COUNTIF($G$6:$G44,"="&amp;$G44)&gt;1000,"",MAX(X$6:X43)+1),"")</f>
        <v>12</v>
      </c>
      <c r="Y44" s="59" t="str">
        <f t="shared" si="82"/>
        <v/>
      </c>
      <c r="Z44" s="58" t="str">
        <f t="shared" si="82"/>
        <v/>
      </c>
      <c r="AA44" s="59" t="str">
        <f t="shared" si="82"/>
        <v/>
      </c>
      <c r="AB44" s="58" t="str">
        <f t="shared" si="82"/>
        <v/>
      </c>
      <c r="AC44" s="59" t="str">
        <f t="shared" si="82"/>
        <v/>
      </c>
      <c r="AD44" s="58" t="str">
        <f t="shared" si="82"/>
        <v/>
      </c>
      <c r="AE44" s="59" t="str">
        <f t="shared" si="82"/>
        <v/>
      </c>
      <c r="AF44" s="58" t="str">
        <f t="shared" si="82"/>
        <v/>
      </c>
      <c r="AG44" s="59" t="str">
        <f t="shared" si="82"/>
        <v/>
      </c>
      <c r="AH44" s="58" t="str">
        <f t="shared" si="82"/>
        <v/>
      </c>
      <c r="AI44" s="59" t="str">
        <f t="shared" si="82"/>
        <v/>
      </c>
      <c r="AJ44" s="58" t="str">
        <f t="shared" si="82"/>
        <v/>
      </c>
      <c r="AK44" s="59" t="str">
        <f t="shared" si="82"/>
        <v/>
      </c>
      <c r="AL44" s="58" t="str">
        <f t="shared" si="82"/>
        <v/>
      </c>
      <c r="AM44" s="60" t="str">
        <f t="shared" si="82"/>
        <v/>
      </c>
    </row>
    <row r="45" ht="15.75" customHeight="1">
      <c r="A45" s="61">
        <v>40.0</v>
      </c>
      <c r="B45" s="51" t="str">
        <f>VLOOKUP(A45,Times_2023!B42:C472,2,FALSE)</f>
        <v>0:20:10</v>
      </c>
      <c r="C45" s="52" t="str">
        <f>VLOOKUP($A45,Raw,3,FALSE)</f>
        <v>Paul Makowski</v>
      </c>
      <c r="D45" s="62" t="str">
        <f>VLOOKUP($A45,Raw,2,FALSE)</f>
        <v>RR</v>
      </c>
      <c r="E45" s="62" t="str">
        <f>VLOOKUP($A45,Raw,4,FALSE)</f>
        <v>M</v>
      </c>
      <c r="F45" s="62">
        <f t="shared" si="5"/>
        <v>40</v>
      </c>
      <c r="G45" s="63" t="str">
        <f t="shared" si="6"/>
        <v>RR-M</v>
      </c>
      <c r="H45" s="22" t="str">
        <f t="shared" ref="H45:W45" si="83">IF($G45=H$4&amp;"-"&amp;H$5,IF(COUNTIF($G$6:$G45,"="&amp;$G45)&gt;5,"",$F45),"")</f>
        <v/>
      </c>
      <c r="I45" s="23" t="str">
        <f t="shared" si="83"/>
        <v/>
      </c>
      <c r="J45" s="24" t="str">
        <f t="shared" si="83"/>
        <v/>
      </c>
      <c r="K45" s="23" t="str">
        <f t="shared" si="83"/>
        <v/>
      </c>
      <c r="L45" s="24" t="str">
        <f t="shared" si="83"/>
        <v/>
      </c>
      <c r="M45" s="23" t="str">
        <f t="shared" si="83"/>
        <v/>
      </c>
      <c r="N45" s="24" t="str">
        <f t="shared" si="83"/>
        <v/>
      </c>
      <c r="O45" s="23" t="str">
        <f t="shared" si="83"/>
        <v/>
      </c>
      <c r="P45" s="24" t="str">
        <f t="shared" si="83"/>
        <v/>
      </c>
      <c r="Q45" s="23" t="str">
        <f t="shared" si="83"/>
        <v/>
      </c>
      <c r="R45" s="24" t="str">
        <f t="shared" si="83"/>
        <v/>
      </c>
      <c r="S45" s="23" t="str">
        <f t="shared" si="83"/>
        <v/>
      </c>
      <c r="T45" s="24">
        <f t="shared" si="83"/>
        <v>40</v>
      </c>
      <c r="U45" s="23" t="str">
        <f t="shared" si="83"/>
        <v/>
      </c>
      <c r="V45" s="24" t="str">
        <f t="shared" si="83"/>
        <v/>
      </c>
      <c r="W45" s="25" t="str">
        <f t="shared" si="83"/>
        <v/>
      </c>
      <c r="X45" s="58" t="str">
        <f t="shared" ref="X45:AM45" si="84">IF($G45=X$4&amp;"-"&amp;X$5,IF(COUNTIF($G$6:$G45,"="&amp;$G45)&gt;1000,"",MAX(X$6:X44)+1),"")</f>
        <v/>
      </c>
      <c r="Y45" s="59" t="str">
        <f t="shared" si="84"/>
        <v/>
      </c>
      <c r="Z45" s="58" t="str">
        <f t="shared" si="84"/>
        <v/>
      </c>
      <c r="AA45" s="59" t="str">
        <f t="shared" si="84"/>
        <v/>
      </c>
      <c r="AB45" s="58" t="str">
        <f t="shared" si="84"/>
        <v/>
      </c>
      <c r="AC45" s="59" t="str">
        <f t="shared" si="84"/>
        <v/>
      </c>
      <c r="AD45" s="58" t="str">
        <f t="shared" si="84"/>
        <v/>
      </c>
      <c r="AE45" s="59" t="str">
        <f t="shared" si="84"/>
        <v/>
      </c>
      <c r="AF45" s="58" t="str">
        <f t="shared" si="84"/>
        <v/>
      </c>
      <c r="AG45" s="59" t="str">
        <f t="shared" si="84"/>
        <v/>
      </c>
      <c r="AH45" s="58" t="str">
        <f t="shared" si="84"/>
        <v/>
      </c>
      <c r="AI45" s="59" t="str">
        <f t="shared" si="84"/>
        <v/>
      </c>
      <c r="AJ45" s="58">
        <f t="shared" si="84"/>
        <v>5</v>
      </c>
      <c r="AK45" s="59" t="str">
        <f t="shared" si="84"/>
        <v/>
      </c>
      <c r="AL45" s="58" t="str">
        <f t="shared" si="84"/>
        <v/>
      </c>
      <c r="AM45" s="60" t="str">
        <f t="shared" si="84"/>
        <v/>
      </c>
    </row>
    <row r="46" ht="15.75" customHeight="1">
      <c r="A46" s="64">
        <v>41.0</v>
      </c>
      <c r="B46" s="51" t="str">
        <f>VLOOKUP(A46,Times_2023!B43:C473,2,FALSE)</f>
        <v>0:20:11</v>
      </c>
      <c r="C46" s="52" t="str">
        <f>VLOOKUP($A46,Raw,3,FALSE)</f>
        <v>James Fisher</v>
      </c>
      <c r="D46" s="62" t="str">
        <f>VLOOKUP($A46,Raw,2,FALSE)</f>
        <v>ELY</v>
      </c>
      <c r="E46" s="62" t="str">
        <f>VLOOKUP($A46,Raw,4,FALSE)</f>
        <v>M</v>
      </c>
      <c r="F46" s="62">
        <f t="shared" si="5"/>
        <v>41</v>
      </c>
      <c r="G46" s="63" t="str">
        <f t="shared" si="6"/>
        <v>ELY-M</v>
      </c>
      <c r="H46" s="22" t="str">
        <f t="shared" ref="H46:W46" si="85">IF($G46=H$4&amp;"-"&amp;H$5,IF(COUNTIF($G$6:$G46,"="&amp;$G46)&gt;5,"",$F46),"")</f>
        <v/>
      </c>
      <c r="I46" s="23" t="str">
        <f t="shared" si="85"/>
        <v/>
      </c>
      <c r="J46" s="24" t="str">
        <f t="shared" si="85"/>
        <v/>
      </c>
      <c r="K46" s="23" t="str">
        <f t="shared" si="85"/>
        <v/>
      </c>
      <c r="L46" s="24" t="str">
        <f t="shared" si="85"/>
        <v/>
      </c>
      <c r="M46" s="23" t="str">
        <f t="shared" si="85"/>
        <v/>
      </c>
      <c r="N46" s="24" t="str">
        <f t="shared" si="85"/>
        <v/>
      </c>
      <c r="O46" s="23" t="str">
        <f t="shared" si="85"/>
        <v/>
      </c>
      <c r="P46" s="24" t="str">
        <f t="shared" si="85"/>
        <v/>
      </c>
      <c r="Q46" s="23" t="str">
        <f t="shared" si="85"/>
        <v/>
      </c>
      <c r="R46" s="24" t="str">
        <f t="shared" si="85"/>
        <v/>
      </c>
      <c r="S46" s="23" t="str">
        <f t="shared" si="85"/>
        <v/>
      </c>
      <c r="T46" s="24" t="str">
        <f t="shared" si="85"/>
        <v/>
      </c>
      <c r="U46" s="23" t="str">
        <f t="shared" si="85"/>
        <v/>
      </c>
      <c r="V46" s="24" t="str">
        <f t="shared" si="85"/>
        <v/>
      </c>
      <c r="W46" s="25" t="str">
        <f t="shared" si="85"/>
        <v/>
      </c>
      <c r="X46" s="58" t="str">
        <f t="shared" ref="X46:AM46" si="86">IF($G46=X$4&amp;"-"&amp;X$5,IF(COUNTIF($G$6:$G46,"="&amp;$G46)&gt;1000,"",MAX(X$6:X45)+1),"")</f>
        <v/>
      </c>
      <c r="Y46" s="59" t="str">
        <f t="shared" si="86"/>
        <v/>
      </c>
      <c r="Z46" s="58" t="str">
        <f t="shared" si="86"/>
        <v/>
      </c>
      <c r="AA46" s="59" t="str">
        <f t="shared" si="86"/>
        <v/>
      </c>
      <c r="AB46" s="58">
        <f t="shared" si="86"/>
        <v>6</v>
      </c>
      <c r="AC46" s="59" t="str">
        <f t="shared" si="86"/>
        <v/>
      </c>
      <c r="AD46" s="58" t="str">
        <f t="shared" si="86"/>
        <v/>
      </c>
      <c r="AE46" s="59" t="str">
        <f t="shared" si="86"/>
        <v/>
      </c>
      <c r="AF46" s="58" t="str">
        <f t="shared" si="86"/>
        <v/>
      </c>
      <c r="AG46" s="59" t="str">
        <f t="shared" si="86"/>
        <v/>
      </c>
      <c r="AH46" s="58" t="str">
        <f t="shared" si="86"/>
        <v/>
      </c>
      <c r="AI46" s="59" t="str">
        <f t="shared" si="86"/>
        <v/>
      </c>
      <c r="AJ46" s="58" t="str">
        <f t="shared" si="86"/>
        <v/>
      </c>
      <c r="AK46" s="59" t="str">
        <f t="shared" si="86"/>
        <v/>
      </c>
      <c r="AL46" s="58" t="str">
        <f t="shared" si="86"/>
        <v/>
      </c>
      <c r="AM46" s="60" t="str">
        <f t="shared" si="86"/>
        <v/>
      </c>
    </row>
    <row r="47" ht="15.75" customHeight="1">
      <c r="A47" s="61">
        <v>42.0</v>
      </c>
      <c r="B47" s="51" t="str">
        <f>VLOOKUP(A47,Times_2023!B44:C474,2,FALSE)</f>
        <v>0:20:13</v>
      </c>
      <c r="C47" s="52" t="str">
        <f>VLOOKUP($A47,Raw,3,FALSE)</f>
        <v>Ryan De Vooght-Johnson</v>
      </c>
      <c r="D47" s="62" t="str">
        <f>VLOOKUP($A47,Raw,2,FALSE)</f>
        <v>RR</v>
      </c>
      <c r="E47" s="62" t="str">
        <f>VLOOKUP($A47,Raw,4,FALSE)</f>
        <v>M</v>
      </c>
      <c r="F47" s="62">
        <f t="shared" si="5"/>
        <v>42</v>
      </c>
      <c r="G47" s="63" t="str">
        <f t="shared" si="6"/>
        <v>RR-M</v>
      </c>
      <c r="H47" s="22" t="str">
        <f t="shared" ref="H47:W47" si="87">IF($G47=H$4&amp;"-"&amp;H$5,IF(COUNTIF($G$6:$G47,"="&amp;$G47)&gt;5,"",$F47),"")</f>
        <v/>
      </c>
      <c r="I47" s="23" t="str">
        <f t="shared" si="87"/>
        <v/>
      </c>
      <c r="J47" s="24" t="str">
        <f t="shared" si="87"/>
        <v/>
      </c>
      <c r="K47" s="23" t="str">
        <f t="shared" si="87"/>
        <v/>
      </c>
      <c r="L47" s="24" t="str">
        <f t="shared" si="87"/>
        <v/>
      </c>
      <c r="M47" s="23" t="str">
        <f t="shared" si="87"/>
        <v/>
      </c>
      <c r="N47" s="24" t="str">
        <f t="shared" si="87"/>
        <v/>
      </c>
      <c r="O47" s="23" t="str">
        <f t="shared" si="87"/>
        <v/>
      </c>
      <c r="P47" s="24" t="str">
        <f t="shared" si="87"/>
        <v/>
      </c>
      <c r="Q47" s="23" t="str">
        <f t="shared" si="87"/>
        <v/>
      </c>
      <c r="R47" s="24" t="str">
        <f t="shared" si="87"/>
        <v/>
      </c>
      <c r="S47" s="23" t="str">
        <f t="shared" si="87"/>
        <v/>
      </c>
      <c r="T47" s="24" t="str">
        <f t="shared" si="87"/>
        <v/>
      </c>
      <c r="U47" s="23" t="str">
        <f t="shared" si="87"/>
        <v/>
      </c>
      <c r="V47" s="24" t="str">
        <f t="shared" si="87"/>
        <v/>
      </c>
      <c r="W47" s="25" t="str">
        <f t="shared" si="87"/>
        <v/>
      </c>
      <c r="X47" s="58" t="str">
        <f t="shared" ref="X47:AM47" si="88">IF($G47=X$4&amp;"-"&amp;X$5,IF(COUNTIF($G$6:$G47,"="&amp;$G47)&gt;1000,"",MAX(X$6:X46)+1),"")</f>
        <v/>
      </c>
      <c r="Y47" s="59" t="str">
        <f t="shared" si="88"/>
        <v/>
      </c>
      <c r="Z47" s="58" t="str">
        <f t="shared" si="88"/>
        <v/>
      </c>
      <c r="AA47" s="59" t="str">
        <f t="shared" si="88"/>
        <v/>
      </c>
      <c r="AB47" s="58" t="str">
        <f t="shared" si="88"/>
        <v/>
      </c>
      <c r="AC47" s="59" t="str">
        <f t="shared" si="88"/>
        <v/>
      </c>
      <c r="AD47" s="58" t="str">
        <f t="shared" si="88"/>
        <v/>
      </c>
      <c r="AE47" s="59" t="str">
        <f t="shared" si="88"/>
        <v/>
      </c>
      <c r="AF47" s="58" t="str">
        <f t="shared" si="88"/>
        <v/>
      </c>
      <c r="AG47" s="59" t="str">
        <f t="shared" si="88"/>
        <v/>
      </c>
      <c r="AH47" s="58" t="str">
        <f t="shared" si="88"/>
        <v/>
      </c>
      <c r="AI47" s="59" t="str">
        <f t="shared" si="88"/>
        <v/>
      </c>
      <c r="AJ47" s="58">
        <f t="shared" si="88"/>
        <v>6</v>
      </c>
      <c r="AK47" s="59" t="str">
        <f t="shared" si="88"/>
        <v/>
      </c>
      <c r="AL47" s="58" t="str">
        <f t="shared" si="88"/>
        <v/>
      </c>
      <c r="AM47" s="60" t="str">
        <f t="shared" si="88"/>
        <v/>
      </c>
    </row>
    <row r="48" ht="15.75" customHeight="1">
      <c r="A48" s="64">
        <v>43.0</v>
      </c>
      <c r="B48" s="51" t="str">
        <f>VLOOKUP(A48,Times_2023!B45:C475,2,FALSE)</f>
        <v>0:20:15</v>
      </c>
      <c r="C48" s="52" t="str">
        <f>VLOOKUP($A48,Raw,3,FALSE)</f>
        <v>Iain Henley</v>
      </c>
      <c r="D48" s="62" t="str">
        <f>VLOOKUP($A48,Raw,2,FALSE)</f>
        <v>SS</v>
      </c>
      <c r="E48" s="62" t="str">
        <f>VLOOKUP($A48,Raw,4,FALSE)</f>
        <v>M</v>
      </c>
      <c r="F48" s="62">
        <f t="shared" si="5"/>
        <v>43</v>
      </c>
      <c r="G48" s="63" t="str">
        <f t="shared" si="6"/>
        <v>SS-M</v>
      </c>
      <c r="H48" s="22" t="str">
        <f t="shared" ref="H48:W48" si="89">IF($G48=H$4&amp;"-"&amp;H$5,IF(COUNTIF($G$6:$G48,"="&amp;$G48)&gt;5,"",$F48),"")</f>
        <v/>
      </c>
      <c r="I48" s="23" t="str">
        <f t="shared" si="89"/>
        <v/>
      </c>
      <c r="J48" s="24" t="str">
        <f t="shared" si="89"/>
        <v/>
      </c>
      <c r="K48" s="23" t="str">
        <f t="shared" si="89"/>
        <v/>
      </c>
      <c r="L48" s="24" t="str">
        <f t="shared" si="89"/>
        <v/>
      </c>
      <c r="M48" s="23" t="str">
        <f t="shared" si="89"/>
        <v/>
      </c>
      <c r="N48" s="24" t="str">
        <f t="shared" si="89"/>
        <v/>
      </c>
      <c r="O48" s="23" t="str">
        <f t="shared" si="89"/>
        <v/>
      </c>
      <c r="P48" s="24" t="str">
        <f t="shared" si="89"/>
        <v/>
      </c>
      <c r="Q48" s="23" t="str">
        <f t="shared" si="89"/>
        <v/>
      </c>
      <c r="R48" s="24" t="str">
        <f t="shared" si="89"/>
        <v/>
      </c>
      <c r="S48" s="23" t="str">
        <f t="shared" si="89"/>
        <v/>
      </c>
      <c r="T48" s="24" t="str">
        <f t="shared" si="89"/>
        <v/>
      </c>
      <c r="U48" s="23" t="str">
        <f t="shared" si="89"/>
        <v/>
      </c>
      <c r="V48" s="24">
        <f t="shared" si="89"/>
        <v>43</v>
      </c>
      <c r="W48" s="25" t="str">
        <f t="shared" si="89"/>
        <v/>
      </c>
      <c r="X48" s="58" t="str">
        <f t="shared" ref="X48:AM48" si="90">IF($G48=X$4&amp;"-"&amp;X$5,IF(COUNTIF($G$6:$G48,"="&amp;$G48)&gt;1000,"",MAX(X$6:X47)+1),"")</f>
        <v/>
      </c>
      <c r="Y48" s="59" t="str">
        <f t="shared" si="90"/>
        <v/>
      </c>
      <c r="Z48" s="58" t="str">
        <f t="shared" si="90"/>
        <v/>
      </c>
      <c r="AA48" s="59" t="str">
        <f t="shared" si="90"/>
        <v/>
      </c>
      <c r="AB48" s="58" t="str">
        <f t="shared" si="90"/>
        <v/>
      </c>
      <c r="AC48" s="59" t="str">
        <f t="shared" si="90"/>
        <v/>
      </c>
      <c r="AD48" s="58" t="str">
        <f t="shared" si="90"/>
        <v/>
      </c>
      <c r="AE48" s="59" t="str">
        <f t="shared" si="90"/>
        <v/>
      </c>
      <c r="AF48" s="58" t="str">
        <f t="shared" si="90"/>
        <v/>
      </c>
      <c r="AG48" s="59" t="str">
        <f t="shared" si="90"/>
        <v/>
      </c>
      <c r="AH48" s="58" t="str">
        <f t="shared" si="90"/>
        <v/>
      </c>
      <c r="AI48" s="59" t="str">
        <f t="shared" si="90"/>
        <v/>
      </c>
      <c r="AJ48" s="58" t="str">
        <f t="shared" si="90"/>
        <v/>
      </c>
      <c r="AK48" s="59" t="str">
        <f t="shared" si="90"/>
        <v/>
      </c>
      <c r="AL48" s="58">
        <f t="shared" si="90"/>
        <v>2</v>
      </c>
      <c r="AM48" s="60" t="str">
        <f t="shared" si="90"/>
        <v/>
      </c>
    </row>
    <row r="49" ht="15.75" customHeight="1">
      <c r="A49" s="61">
        <v>44.0</v>
      </c>
      <c r="B49" s="51" t="str">
        <f>VLOOKUP(A49,Times_2023!B46:C476,2,FALSE)</f>
        <v>0:20:18</v>
      </c>
      <c r="C49" s="52" t="str">
        <f>VLOOKUP($A49,Raw,3,FALSE)</f>
        <v>Isabel Mansley</v>
      </c>
      <c r="D49" s="62" t="str">
        <f>VLOOKUP($A49,Raw,2,FALSE)</f>
        <v>CAC</v>
      </c>
      <c r="E49" s="62" t="str">
        <f>VLOOKUP($A49,Raw,4,FALSE)</f>
        <v>F</v>
      </c>
      <c r="F49" s="62">
        <f t="shared" si="5"/>
        <v>1</v>
      </c>
      <c r="G49" s="63" t="str">
        <f t="shared" si="6"/>
        <v>CAC-F</v>
      </c>
      <c r="H49" s="22" t="str">
        <f t="shared" ref="H49:W49" si="91">IF($G49=H$4&amp;"-"&amp;H$5,IF(COUNTIF($G$6:$G49,"="&amp;$G49)&gt;5,"",$F49),"")</f>
        <v/>
      </c>
      <c r="I49" s="23">
        <f t="shared" si="91"/>
        <v>1</v>
      </c>
      <c r="J49" s="24" t="str">
        <f t="shared" si="91"/>
        <v/>
      </c>
      <c r="K49" s="23" t="str">
        <f t="shared" si="91"/>
        <v/>
      </c>
      <c r="L49" s="24" t="str">
        <f t="shared" si="91"/>
        <v/>
      </c>
      <c r="M49" s="23" t="str">
        <f t="shared" si="91"/>
        <v/>
      </c>
      <c r="N49" s="24" t="str">
        <f t="shared" si="91"/>
        <v/>
      </c>
      <c r="O49" s="23" t="str">
        <f t="shared" si="91"/>
        <v/>
      </c>
      <c r="P49" s="24" t="str">
        <f t="shared" si="91"/>
        <v/>
      </c>
      <c r="Q49" s="23" t="str">
        <f t="shared" si="91"/>
        <v/>
      </c>
      <c r="R49" s="24" t="str">
        <f t="shared" si="91"/>
        <v/>
      </c>
      <c r="S49" s="23" t="str">
        <f t="shared" si="91"/>
        <v/>
      </c>
      <c r="T49" s="24" t="str">
        <f t="shared" si="91"/>
        <v/>
      </c>
      <c r="U49" s="23" t="str">
        <f t="shared" si="91"/>
        <v/>
      </c>
      <c r="V49" s="24" t="str">
        <f t="shared" si="91"/>
        <v/>
      </c>
      <c r="W49" s="25" t="str">
        <f t="shared" si="91"/>
        <v/>
      </c>
      <c r="X49" s="58" t="str">
        <f t="shared" ref="X49:AM49" si="92">IF($G49=X$4&amp;"-"&amp;X$5,IF(COUNTIF($G$6:$G49,"="&amp;$G49)&gt;1000,"",MAX(X$6:X48)+1),"")</f>
        <v/>
      </c>
      <c r="Y49" s="59">
        <f t="shared" si="92"/>
        <v>1</v>
      </c>
      <c r="Z49" s="58" t="str">
        <f t="shared" si="92"/>
        <v/>
      </c>
      <c r="AA49" s="59" t="str">
        <f t="shared" si="92"/>
        <v/>
      </c>
      <c r="AB49" s="58" t="str">
        <f t="shared" si="92"/>
        <v/>
      </c>
      <c r="AC49" s="59" t="str">
        <f t="shared" si="92"/>
        <v/>
      </c>
      <c r="AD49" s="58" t="str">
        <f t="shared" si="92"/>
        <v/>
      </c>
      <c r="AE49" s="59" t="str">
        <f t="shared" si="92"/>
        <v/>
      </c>
      <c r="AF49" s="58" t="str">
        <f t="shared" si="92"/>
        <v/>
      </c>
      <c r="AG49" s="59" t="str">
        <f t="shared" si="92"/>
        <v/>
      </c>
      <c r="AH49" s="58" t="str">
        <f t="shared" si="92"/>
        <v/>
      </c>
      <c r="AI49" s="59" t="str">
        <f t="shared" si="92"/>
        <v/>
      </c>
      <c r="AJ49" s="58" t="str">
        <f t="shared" si="92"/>
        <v/>
      </c>
      <c r="AK49" s="59" t="str">
        <f t="shared" si="92"/>
        <v/>
      </c>
      <c r="AL49" s="58" t="str">
        <f t="shared" si="92"/>
        <v/>
      </c>
      <c r="AM49" s="60" t="str">
        <f t="shared" si="92"/>
        <v/>
      </c>
    </row>
    <row r="50" ht="15.75" customHeight="1">
      <c r="A50" s="64">
        <v>45.0</v>
      </c>
      <c r="B50" s="51" t="str">
        <f>VLOOKUP(A50,Times_2023!B47:C477,2,FALSE)</f>
        <v>0:20:22</v>
      </c>
      <c r="C50" s="52" t="str">
        <f>VLOOKUP($A50,Raw,3,FALSE)</f>
        <v>Josephine Edmunds</v>
      </c>
      <c r="D50" s="62" t="str">
        <f>VLOOKUP($A50,Raw,2,FALSE)</f>
        <v>RR</v>
      </c>
      <c r="E50" s="62" t="str">
        <f>VLOOKUP($A50,Raw,4,FALSE)</f>
        <v>F</v>
      </c>
      <c r="F50" s="62">
        <f t="shared" si="5"/>
        <v>2</v>
      </c>
      <c r="G50" s="63" t="str">
        <f t="shared" si="6"/>
        <v>RR-F</v>
      </c>
      <c r="H50" s="22" t="str">
        <f t="shared" ref="H50:W50" si="93">IF($G50=H$4&amp;"-"&amp;H$5,IF(COUNTIF($G$6:$G50,"="&amp;$G50)&gt;5,"",$F50),"")</f>
        <v/>
      </c>
      <c r="I50" s="23" t="str">
        <f t="shared" si="93"/>
        <v/>
      </c>
      <c r="J50" s="24" t="str">
        <f t="shared" si="93"/>
        <v/>
      </c>
      <c r="K50" s="23" t="str">
        <f t="shared" si="93"/>
        <v/>
      </c>
      <c r="L50" s="24" t="str">
        <f t="shared" si="93"/>
        <v/>
      </c>
      <c r="M50" s="23" t="str">
        <f t="shared" si="93"/>
        <v/>
      </c>
      <c r="N50" s="24" t="str">
        <f t="shared" si="93"/>
        <v/>
      </c>
      <c r="O50" s="23" t="str">
        <f t="shared" si="93"/>
        <v/>
      </c>
      <c r="P50" s="24" t="str">
        <f t="shared" si="93"/>
        <v/>
      </c>
      <c r="Q50" s="23" t="str">
        <f t="shared" si="93"/>
        <v/>
      </c>
      <c r="R50" s="24" t="str">
        <f t="shared" si="93"/>
        <v/>
      </c>
      <c r="S50" s="23" t="str">
        <f t="shared" si="93"/>
        <v/>
      </c>
      <c r="T50" s="24" t="str">
        <f t="shared" si="93"/>
        <v/>
      </c>
      <c r="U50" s="23">
        <f t="shared" si="93"/>
        <v>2</v>
      </c>
      <c r="V50" s="24" t="str">
        <f t="shared" si="93"/>
        <v/>
      </c>
      <c r="W50" s="25" t="str">
        <f t="shared" si="93"/>
        <v/>
      </c>
      <c r="X50" s="58" t="str">
        <f t="shared" ref="X50:AM50" si="94">IF($G50=X$4&amp;"-"&amp;X$5,IF(COUNTIF($G$6:$G50,"="&amp;$G50)&gt;1000,"",MAX(X$6:X49)+1),"")</f>
        <v/>
      </c>
      <c r="Y50" s="59" t="str">
        <f t="shared" si="94"/>
        <v/>
      </c>
      <c r="Z50" s="58" t="str">
        <f t="shared" si="94"/>
        <v/>
      </c>
      <c r="AA50" s="59" t="str">
        <f t="shared" si="94"/>
        <v/>
      </c>
      <c r="AB50" s="58" t="str">
        <f t="shared" si="94"/>
        <v/>
      </c>
      <c r="AC50" s="59" t="str">
        <f t="shared" si="94"/>
        <v/>
      </c>
      <c r="AD50" s="58" t="str">
        <f t="shared" si="94"/>
        <v/>
      </c>
      <c r="AE50" s="59" t="str">
        <f t="shared" si="94"/>
        <v/>
      </c>
      <c r="AF50" s="58" t="str">
        <f t="shared" si="94"/>
        <v/>
      </c>
      <c r="AG50" s="59" t="str">
        <f t="shared" si="94"/>
        <v/>
      </c>
      <c r="AH50" s="58" t="str">
        <f t="shared" si="94"/>
        <v/>
      </c>
      <c r="AI50" s="59" t="str">
        <f t="shared" si="94"/>
        <v/>
      </c>
      <c r="AJ50" s="58" t="str">
        <f t="shared" si="94"/>
        <v/>
      </c>
      <c r="AK50" s="59">
        <f t="shared" si="94"/>
        <v>1</v>
      </c>
      <c r="AL50" s="58" t="str">
        <f t="shared" si="94"/>
        <v/>
      </c>
      <c r="AM50" s="60" t="str">
        <f t="shared" si="94"/>
        <v/>
      </c>
    </row>
    <row r="51" ht="15.75" customHeight="1">
      <c r="A51" s="61">
        <v>46.0</v>
      </c>
      <c r="B51" s="51" t="str">
        <f>VLOOKUP(A51,Times_2023!B48:C478,2,FALSE)</f>
        <v>0:20:23</v>
      </c>
      <c r="C51" s="52" t="str">
        <f>VLOOKUP($A51,Raw,3,FALSE)</f>
        <v>David Brookes</v>
      </c>
      <c r="D51" s="62" t="str">
        <f>VLOOKUP($A51,Raw,2,FALSE)</f>
        <v>CTC</v>
      </c>
      <c r="E51" s="62" t="str">
        <f>VLOOKUP($A51,Raw,4,FALSE)</f>
        <v>M</v>
      </c>
      <c r="F51" s="62">
        <f t="shared" si="5"/>
        <v>44</v>
      </c>
      <c r="G51" s="63" t="str">
        <f t="shared" si="6"/>
        <v>CTC-M</v>
      </c>
      <c r="H51" s="22" t="str">
        <f t="shared" ref="H51:W51" si="95">IF($G51=H$4&amp;"-"&amp;H$5,IF(COUNTIF($G$6:$G51,"="&amp;$G51)&gt;5,"",$F51),"")</f>
        <v/>
      </c>
      <c r="I51" s="23" t="str">
        <f t="shared" si="95"/>
        <v/>
      </c>
      <c r="J51" s="24" t="str">
        <f t="shared" si="95"/>
        <v/>
      </c>
      <c r="K51" s="23" t="str">
        <f t="shared" si="95"/>
        <v/>
      </c>
      <c r="L51" s="24" t="str">
        <f t="shared" si="95"/>
        <v/>
      </c>
      <c r="M51" s="23" t="str">
        <f t="shared" si="95"/>
        <v/>
      </c>
      <c r="N51" s="24" t="str">
        <f t="shared" si="95"/>
        <v/>
      </c>
      <c r="O51" s="23" t="str">
        <f t="shared" si="95"/>
        <v/>
      </c>
      <c r="P51" s="24" t="str">
        <f t="shared" si="95"/>
        <v/>
      </c>
      <c r="Q51" s="23" t="str">
        <f t="shared" si="95"/>
        <v/>
      </c>
      <c r="R51" s="24" t="str">
        <f t="shared" si="95"/>
        <v/>
      </c>
      <c r="S51" s="23" t="str">
        <f t="shared" si="95"/>
        <v/>
      </c>
      <c r="T51" s="24" t="str">
        <f t="shared" si="95"/>
        <v/>
      </c>
      <c r="U51" s="23" t="str">
        <f t="shared" si="95"/>
        <v/>
      </c>
      <c r="V51" s="24" t="str">
        <f t="shared" si="95"/>
        <v/>
      </c>
      <c r="W51" s="25" t="str">
        <f t="shared" si="95"/>
        <v/>
      </c>
      <c r="X51" s="58" t="str">
        <f t="shared" ref="X51:AM51" si="96">IF($G51=X$4&amp;"-"&amp;X$5,IF(COUNTIF($G$6:$G51,"="&amp;$G51)&gt;1000,"",MAX(X$6:X50)+1),"")</f>
        <v/>
      </c>
      <c r="Y51" s="59" t="str">
        <f t="shared" si="96"/>
        <v/>
      </c>
      <c r="Z51" s="58">
        <f t="shared" si="96"/>
        <v>7</v>
      </c>
      <c r="AA51" s="59" t="str">
        <f t="shared" si="96"/>
        <v/>
      </c>
      <c r="AB51" s="58" t="str">
        <f t="shared" si="96"/>
        <v/>
      </c>
      <c r="AC51" s="59" t="str">
        <f t="shared" si="96"/>
        <v/>
      </c>
      <c r="AD51" s="58" t="str">
        <f t="shared" si="96"/>
        <v/>
      </c>
      <c r="AE51" s="59" t="str">
        <f t="shared" si="96"/>
        <v/>
      </c>
      <c r="AF51" s="58" t="str">
        <f t="shared" si="96"/>
        <v/>
      </c>
      <c r="AG51" s="59" t="str">
        <f t="shared" si="96"/>
        <v/>
      </c>
      <c r="AH51" s="58" t="str">
        <f t="shared" si="96"/>
        <v/>
      </c>
      <c r="AI51" s="59" t="str">
        <f t="shared" si="96"/>
        <v/>
      </c>
      <c r="AJ51" s="58" t="str">
        <f t="shared" si="96"/>
        <v/>
      </c>
      <c r="AK51" s="59" t="str">
        <f t="shared" si="96"/>
        <v/>
      </c>
      <c r="AL51" s="58" t="str">
        <f t="shared" si="96"/>
        <v/>
      </c>
      <c r="AM51" s="60" t="str">
        <f t="shared" si="96"/>
        <v/>
      </c>
    </row>
    <row r="52" ht="15.75" customHeight="1">
      <c r="A52" s="64">
        <v>47.0</v>
      </c>
      <c r="B52" s="51" t="str">
        <f>VLOOKUP(A52,Times_2023!B49:C479,2,FALSE)</f>
        <v>0:20:27</v>
      </c>
      <c r="C52" s="52" t="str">
        <f>VLOOKUP($A52,Raw,3,FALSE)</f>
        <v>Ross Wenlock</v>
      </c>
      <c r="D52" s="62" t="str">
        <f>VLOOKUP($A52,Raw,2,FALSE)</f>
        <v>ELY</v>
      </c>
      <c r="E52" s="62" t="str">
        <f>VLOOKUP($A52,Raw,4,FALSE)</f>
        <v>M</v>
      </c>
      <c r="F52" s="62">
        <f t="shared" si="5"/>
        <v>45</v>
      </c>
      <c r="G52" s="63" t="str">
        <f t="shared" si="6"/>
        <v>ELY-M</v>
      </c>
      <c r="H52" s="22" t="str">
        <f t="shared" ref="H52:W52" si="97">IF($G52=H$4&amp;"-"&amp;H$5,IF(COUNTIF($G$6:$G52,"="&amp;$G52)&gt;5,"",$F52),"")</f>
        <v/>
      </c>
      <c r="I52" s="23" t="str">
        <f t="shared" si="97"/>
        <v/>
      </c>
      <c r="J52" s="24" t="str">
        <f t="shared" si="97"/>
        <v/>
      </c>
      <c r="K52" s="23" t="str">
        <f t="shared" si="97"/>
        <v/>
      </c>
      <c r="L52" s="24" t="str">
        <f t="shared" si="97"/>
        <v/>
      </c>
      <c r="M52" s="23" t="str">
        <f t="shared" si="97"/>
        <v/>
      </c>
      <c r="N52" s="24" t="str">
        <f t="shared" si="97"/>
        <v/>
      </c>
      <c r="O52" s="23" t="str">
        <f t="shared" si="97"/>
        <v/>
      </c>
      <c r="P52" s="24" t="str">
        <f t="shared" si="97"/>
        <v/>
      </c>
      <c r="Q52" s="23" t="str">
        <f t="shared" si="97"/>
        <v/>
      </c>
      <c r="R52" s="24" t="str">
        <f t="shared" si="97"/>
        <v/>
      </c>
      <c r="S52" s="23" t="str">
        <f t="shared" si="97"/>
        <v/>
      </c>
      <c r="T52" s="24" t="str">
        <f t="shared" si="97"/>
        <v/>
      </c>
      <c r="U52" s="23" t="str">
        <f t="shared" si="97"/>
        <v/>
      </c>
      <c r="V52" s="24" t="str">
        <f t="shared" si="97"/>
        <v/>
      </c>
      <c r="W52" s="25" t="str">
        <f t="shared" si="97"/>
        <v/>
      </c>
      <c r="X52" s="58" t="str">
        <f t="shared" ref="X52:AM52" si="98">IF($G52=X$4&amp;"-"&amp;X$5,IF(COUNTIF($G$6:$G52,"="&amp;$G52)&gt;1000,"",MAX(X$6:X51)+1),"")</f>
        <v/>
      </c>
      <c r="Y52" s="59" t="str">
        <f t="shared" si="98"/>
        <v/>
      </c>
      <c r="Z52" s="58" t="str">
        <f t="shared" si="98"/>
        <v/>
      </c>
      <c r="AA52" s="59" t="str">
        <f t="shared" si="98"/>
        <v/>
      </c>
      <c r="AB52" s="58">
        <f t="shared" si="98"/>
        <v>7</v>
      </c>
      <c r="AC52" s="59" t="str">
        <f t="shared" si="98"/>
        <v/>
      </c>
      <c r="AD52" s="58" t="str">
        <f t="shared" si="98"/>
        <v/>
      </c>
      <c r="AE52" s="59" t="str">
        <f t="shared" si="98"/>
        <v/>
      </c>
      <c r="AF52" s="58" t="str">
        <f t="shared" si="98"/>
        <v/>
      </c>
      <c r="AG52" s="59" t="str">
        <f t="shared" si="98"/>
        <v/>
      </c>
      <c r="AH52" s="58" t="str">
        <f t="shared" si="98"/>
        <v/>
      </c>
      <c r="AI52" s="59" t="str">
        <f t="shared" si="98"/>
        <v/>
      </c>
      <c r="AJ52" s="58" t="str">
        <f t="shared" si="98"/>
        <v/>
      </c>
      <c r="AK52" s="59" t="str">
        <f t="shared" si="98"/>
        <v/>
      </c>
      <c r="AL52" s="58" t="str">
        <f t="shared" si="98"/>
        <v/>
      </c>
      <c r="AM52" s="60" t="str">
        <f t="shared" si="98"/>
        <v/>
      </c>
    </row>
    <row r="53" ht="15.75" customHeight="1">
      <c r="A53" s="61">
        <v>48.0</v>
      </c>
      <c r="B53" s="51" t="str">
        <f>VLOOKUP(A53,Times_2023!B50:C480,2,FALSE)</f>
        <v>0:20:28</v>
      </c>
      <c r="C53" s="52" t="str">
        <f>VLOOKUP($A53,Raw,3,FALSE)</f>
        <v>Vicki Moignard</v>
      </c>
      <c r="D53" s="62" t="str">
        <f>VLOOKUP($A53,Raw,2,FALSE)</f>
        <v>CTC</v>
      </c>
      <c r="E53" s="62" t="str">
        <f>VLOOKUP($A53,Raw,4,FALSE)</f>
        <v>F</v>
      </c>
      <c r="F53" s="62">
        <f t="shared" si="5"/>
        <v>3</v>
      </c>
      <c r="G53" s="63" t="str">
        <f t="shared" si="6"/>
        <v>CTC-F</v>
      </c>
      <c r="H53" s="22" t="str">
        <f t="shared" ref="H53:W53" si="99">IF($G53=H$4&amp;"-"&amp;H$5,IF(COUNTIF($G$6:$G53,"="&amp;$G53)&gt;5,"",$F53),"")</f>
        <v/>
      </c>
      <c r="I53" s="23" t="str">
        <f t="shared" si="99"/>
        <v/>
      </c>
      <c r="J53" s="24" t="str">
        <f t="shared" si="99"/>
        <v/>
      </c>
      <c r="K53" s="23">
        <f t="shared" si="99"/>
        <v>3</v>
      </c>
      <c r="L53" s="24" t="str">
        <f t="shared" si="99"/>
        <v/>
      </c>
      <c r="M53" s="23" t="str">
        <f t="shared" si="99"/>
        <v/>
      </c>
      <c r="N53" s="24" t="str">
        <f t="shared" si="99"/>
        <v/>
      </c>
      <c r="O53" s="23" t="str">
        <f t="shared" si="99"/>
        <v/>
      </c>
      <c r="P53" s="24" t="str">
        <f t="shared" si="99"/>
        <v/>
      </c>
      <c r="Q53" s="23" t="str">
        <f t="shared" si="99"/>
        <v/>
      </c>
      <c r="R53" s="24" t="str">
        <f t="shared" si="99"/>
        <v/>
      </c>
      <c r="S53" s="23" t="str">
        <f t="shared" si="99"/>
        <v/>
      </c>
      <c r="T53" s="24" t="str">
        <f t="shared" si="99"/>
        <v/>
      </c>
      <c r="U53" s="23" t="str">
        <f t="shared" si="99"/>
        <v/>
      </c>
      <c r="V53" s="24" t="str">
        <f t="shared" si="99"/>
        <v/>
      </c>
      <c r="W53" s="25" t="str">
        <f t="shared" si="99"/>
        <v/>
      </c>
      <c r="X53" s="58" t="str">
        <f t="shared" ref="X53:AM53" si="100">IF($G53=X$4&amp;"-"&amp;X$5,IF(COUNTIF($G$6:$G53,"="&amp;$G53)&gt;1000,"",MAX(X$6:X52)+1),"")</f>
        <v/>
      </c>
      <c r="Y53" s="59" t="str">
        <f t="shared" si="100"/>
        <v/>
      </c>
      <c r="Z53" s="58" t="str">
        <f t="shared" si="100"/>
        <v/>
      </c>
      <c r="AA53" s="59">
        <f t="shared" si="100"/>
        <v>1</v>
      </c>
      <c r="AB53" s="58" t="str">
        <f t="shared" si="100"/>
        <v/>
      </c>
      <c r="AC53" s="59" t="str">
        <f t="shared" si="100"/>
        <v/>
      </c>
      <c r="AD53" s="58" t="str">
        <f t="shared" si="100"/>
        <v/>
      </c>
      <c r="AE53" s="59" t="str">
        <f t="shared" si="100"/>
        <v/>
      </c>
      <c r="AF53" s="58" t="str">
        <f t="shared" si="100"/>
        <v/>
      </c>
      <c r="AG53" s="59" t="str">
        <f t="shared" si="100"/>
        <v/>
      </c>
      <c r="AH53" s="58" t="str">
        <f t="shared" si="100"/>
        <v/>
      </c>
      <c r="AI53" s="59" t="str">
        <f t="shared" si="100"/>
        <v/>
      </c>
      <c r="AJ53" s="58" t="str">
        <f t="shared" si="100"/>
        <v/>
      </c>
      <c r="AK53" s="59" t="str">
        <f t="shared" si="100"/>
        <v/>
      </c>
      <c r="AL53" s="58" t="str">
        <f t="shared" si="100"/>
        <v/>
      </c>
      <c r="AM53" s="60" t="str">
        <f t="shared" si="100"/>
        <v/>
      </c>
    </row>
    <row r="54" ht="15.75" customHeight="1">
      <c r="A54" s="64">
        <v>49.0</v>
      </c>
      <c r="B54" s="51" t="str">
        <f>VLOOKUP(A54,Times_2023!B51:C481,2,FALSE)</f>
        <v>0:20:31</v>
      </c>
      <c r="C54" s="52" t="str">
        <f>VLOOKUP($A54,Raw,3,FALSE)</f>
        <v>Tom Moss</v>
      </c>
      <c r="D54" s="62" t="str">
        <f>VLOOKUP($A54,Raw,2,FALSE)</f>
        <v>HI</v>
      </c>
      <c r="E54" s="62" t="str">
        <f>VLOOKUP($A54,Raw,4,FALSE)</f>
        <v>M</v>
      </c>
      <c r="F54" s="62">
        <f t="shared" si="5"/>
        <v>46</v>
      </c>
      <c r="G54" s="63" t="str">
        <f t="shared" si="6"/>
        <v>HI-M</v>
      </c>
      <c r="H54" s="22" t="str">
        <f t="shared" ref="H54:W54" si="101">IF($G54=H$4&amp;"-"&amp;H$5,IF(COUNTIF($G$6:$G54,"="&amp;$G54)&gt;5,"",$F54),"")</f>
        <v/>
      </c>
      <c r="I54" s="23" t="str">
        <f t="shared" si="101"/>
        <v/>
      </c>
      <c r="J54" s="24" t="str">
        <f t="shared" si="101"/>
        <v/>
      </c>
      <c r="K54" s="23" t="str">
        <f t="shared" si="101"/>
        <v/>
      </c>
      <c r="L54" s="24" t="str">
        <f t="shared" si="101"/>
        <v/>
      </c>
      <c r="M54" s="23" t="str">
        <f t="shared" si="101"/>
        <v/>
      </c>
      <c r="N54" s="24" t="str">
        <f t="shared" si="101"/>
        <v/>
      </c>
      <c r="O54" s="23" t="str">
        <f t="shared" si="101"/>
        <v/>
      </c>
      <c r="P54" s="24" t="str">
        <f t="shared" si="101"/>
        <v/>
      </c>
      <c r="Q54" s="23" t="str">
        <f t="shared" si="101"/>
        <v/>
      </c>
      <c r="R54" s="24" t="str">
        <f t="shared" si="101"/>
        <v/>
      </c>
      <c r="S54" s="23" t="str">
        <f t="shared" si="101"/>
        <v/>
      </c>
      <c r="T54" s="24" t="str">
        <f t="shared" si="101"/>
        <v/>
      </c>
      <c r="U54" s="23" t="str">
        <f t="shared" si="101"/>
        <v/>
      </c>
      <c r="V54" s="24" t="str">
        <f t="shared" si="101"/>
        <v/>
      </c>
      <c r="W54" s="25" t="str">
        <f t="shared" si="101"/>
        <v/>
      </c>
      <c r="X54" s="58" t="str">
        <f t="shared" ref="X54:AM54" si="102">IF($G54=X$4&amp;"-"&amp;X$5,IF(COUNTIF($G$6:$G54,"="&amp;$G54)&gt;1000,"",MAX(X$6:X53)+1),"")</f>
        <v/>
      </c>
      <c r="Y54" s="59" t="str">
        <f t="shared" si="102"/>
        <v/>
      </c>
      <c r="Z54" s="58" t="str">
        <f t="shared" si="102"/>
        <v/>
      </c>
      <c r="AA54" s="59" t="str">
        <f t="shared" si="102"/>
        <v/>
      </c>
      <c r="AB54" s="58" t="str">
        <f t="shared" si="102"/>
        <v/>
      </c>
      <c r="AC54" s="59" t="str">
        <f t="shared" si="102"/>
        <v/>
      </c>
      <c r="AD54" s="58">
        <f t="shared" si="102"/>
        <v>6</v>
      </c>
      <c r="AE54" s="59" t="str">
        <f t="shared" si="102"/>
        <v/>
      </c>
      <c r="AF54" s="58" t="str">
        <f t="shared" si="102"/>
        <v/>
      </c>
      <c r="AG54" s="59" t="str">
        <f t="shared" si="102"/>
        <v/>
      </c>
      <c r="AH54" s="58" t="str">
        <f t="shared" si="102"/>
        <v/>
      </c>
      <c r="AI54" s="59" t="str">
        <f t="shared" si="102"/>
        <v/>
      </c>
      <c r="AJ54" s="58" t="str">
        <f t="shared" si="102"/>
        <v/>
      </c>
      <c r="AK54" s="59" t="str">
        <f t="shared" si="102"/>
        <v/>
      </c>
      <c r="AL54" s="58" t="str">
        <f t="shared" si="102"/>
        <v/>
      </c>
      <c r="AM54" s="60" t="str">
        <f t="shared" si="102"/>
        <v/>
      </c>
    </row>
    <row r="55" ht="15.75" customHeight="1">
      <c r="A55" s="61">
        <v>50.0</v>
      </c>
      <c r="B55" s="51" t="str">
        <f>VLOOKUP(A55,Times_2023!B52:C482,2,FALSE)</f>
        <v>0:20:32</v>
      </c>
      <c r="C55" s="52" t="str">
        <f>VLOOKUP($A55,Raw,3,FALSE)</f>
        <v>Ed Mezzetti</v>
      </c>
      <c r="D55" s="62" t="str">
        <f>VLOOKUP($A55,Raw,2,FALSE)</f>
        <v>CAC</v>
      </c>
      <c r="E55" s="62" t="str">
        <f>VLOOKUP($A55,Raw,4,FALSE)</f>
        <v>M</v>
      </c>
      <c r="F55" s="62">
        <f t="shared" si="5"/>
        <v>47</v>
      </c>
      <c r="G55" s="63" t="str">
        <f t="shared" si="6"/>
        <v>CAC-M</v>
      </c>
      <c r="H55" s="22" t="str">
        <f t="shared" ref="H55:W55" si="103">IF($G55=H$4&amp;"-"&amp;H$5,IF(COUNTIF($G$6:$G55,"="&amp;$G55)&gt;5,"",$F55),"")</f>
        <v/>
      </c>
      <c r="I55" s="23" t="str">
        <f t="shared" si="103"/>
        <v/>
      </c>
      <c r="J55" s="24" t="str">
        <f t="shared" si="103"/>
        <v/>
      </c>
      <c r="K55" s="23" t="str">
        <f t="shared" si="103"/>
        <v/>
      </c>
      <c r="L55" s="24" t="str">
        <f t="shared" si="103"/>
        <v/>
      </c>
      <c r="M55" s="23" t="str">
        <f t="shared" si="103"/>
        <v/>
      </c>
      <c r="N55" s="24" t="str">
        <f t="shared" si="103"/>
        <v/>
      </c>
      <c r="O55" s="23" t="str">
        <f t="shared" si="103"/>
        <v/>
      </c>
      <c r="P55" s="24" t="str">
        <f t="shared" si="103"/>
        <v/>
      </c>
      <c r="Q55" s="23" t="str">
        <f t="shared" si="103"/>
        <v/>
      </c>
      <c r="R55" s="24" t="str">
        <f t="shared" si="103"/>
        <v/>
      </c>
      <c r="S55" s="23" t="str">
        <f t="shared" si="103"/>
        <v/>
      </c>
      <c r="T55" s="24" t="str">
        <f t="shared" si="103"/>
        <v/>
      </c>
      <c r="U55" s="23" t="str">
        <f t="shared" si="103"/>
        <v/>
      </c>
      <c r="V55" s="24" t="str">
        <f t="shared" si="103"/>
        <v/>
      </c>
      <c r="W55" s="25" t="str">
        <f t="shared" si="103"/>
        <v/>
      </c>
      <c r="X55" s="58">
        <f t="shared" ref="X55:AM55" si="104">IF($G55=X$4&amp;"-"&amp;X$5,IF(COUNTIF($G$6:$G55,"="&amp;$G55)&gt;1000,"",MAX(X$6:X54)+1),"")</f>
        <v>13</v>
      </c>
      <c r="Y55" s="59" t="str">
        <f t="shared" si="104"/>
        <v/>
      </c>
      <c r="Z55" s="58" t="str">
        <f t="shared" si="104"/>
        <v/>
      </c>
      <c r="AA55" s="59" t="str">
        <f t="shared" si="104"/>
        <v/>
      </c>
      <c r="AB55" s="58" t="str">
        <f t="shared" si="104"/>
        <v/>
      </c>
      <c r="AC55" s="59" t="str">
        <f t="shared" si="104"/>
        <v/>
      </c>
      <c r="AD55" s="58" t="str">
        <f t="shared" si="104"/>
        <v/>
      </c>
      <c r="AE55" s="59" t="str">
        <f t="shared" si="104"/>
        <v/>
      </c>
      <c r="AF55" s="58" t="str">
        <f t="shared" si="104"/>
        <v/>
      </c>
      <c r="AG55" s="59" t="str">
        <f t="shared" si="104"/>
        <v/>
      </c>
      <c r="AH55" s="58" t="str">
        <f t="shared" si="104"/>
        <v/>
      </c>
      <c r="AI55" s="59" t="str">
        <f t="shared" si="104"/>
        <v/>
      </c>
      <c r="AJ55" s="58" t="str">
        <f t="shared" si="104"/>
        <v/>
      </c>
      <c r="AK55" s="59" t="str">
        <f t="shared" si="104"/>
        <v/>
      </c>
      <c r="AL55" s="58" t="str">
        <f t="shared" si="104"/>
        <v/>
      </c>
      <c r="AM55" s="60" t="str">
        <f t="shared" si="104"/>
        <v/>
      </c>
    </row>
    <row r="56" ht="15.75" customHeight="1">
      <c r="A56" s="64">
        <v>51.0</v>
      </c>
      <c r="B56" s="51" t="str">
        <f>VLOOKUP(A56,Times_2023!B53:C483,2,FALSE)</f>
        <v>0:20:33</v>
      </c>
      <c r="C56" s="52" t="str">
        <f>VLOOKUP($A56,Raw,3,FALSE)</f>
        <v>Daniel Gladwin</v>
      </c>
      <c r="D56" s="62" t="str">
        <f>VLOOKUP($A56,Raw,2,FALSE)</f>
        <v>HI</v>
      </c>
      <c r="E56" s="62" t="str">
        <f>VLOOKUP($A56,Raw,4,FALSE)</f>
        <v>M</v>
      </c>
      <c r="F56" s="62">
        <f t="shared" si="5"/>
        <v>48</v>
      </c>
      <c r="G56" s="63" t="str">
        <f t="shared" si="6"/>
        <v>HI-M</v>
      </c>
      <c r="H56" s="22" t="str">
        <f t="shared" ref="H56:W56" si="105">IF($G56=H$4&amp;"-"&amp;H$5,IF(COUNTIF($G$6:$G56,"="&amp;$G56)&gt;5,"",$F56),"")</f>
        <v/>
      </c>
      <c r="I56" s="23" t="str">
        <f t="shared" si="105"/>
        <v/>
      </c>
      <c r="J56" s="24" t="str">
        <f t="shared" si="105"/>
        <v/>
      </c>
      <c r="K56" s="23" t="str">
        <f t="shared" si="105"/>
        <v/>
      </c>
      <c r="L56" s="24" t="str">
        <f t="shared" si="105"/>
        <v/>
      </c>
      <c r="M56" s="23" t="str">
        <f t="shared" si="105"/>
        <v/>
      </c>
      <c r="N56" s="24" t="str">
        <f t="shared" si="105"/>
        <v/>
      </c>
      <c r="O56" s="23" t="str">
        <f t="shared" si="105"/>
        <v/>
      </c>
      <c r="P56" s="24" t="str">
        <f t="shared" si="105"/>
        <v/>
      </c>
      <c r="Q56" s="23" t="str">
        <f t="shared" si="105"/>
        <v/>
      </c>
      <c r="R56" s="24" t="str">
        <f t="shared" si="105"/>
        <v/>
      </c>
      <c r="S56" s="23" t="str">
        <f t="shared" si="105"/>
        <v/>
      </c>
      <c r="T56" s="24" t="str">
        <f t="shared" si="105"/>
        <v/>
      </c>
      <c r="U56" s="23" t="str">
        <f t="shared" si="105"/>
        <v/>
      </c>
      <c r="V56" s="24" t="str">
        <f t="shared" si="105"/>
        <v/>
      </c>
      <c r="W56" s="25" t="str">
        <f t="shared" si="105"/>
        <v/>
      </c>
      <c r="X56" s="58" t="str">
        <f t="shared" ref="X56:AM56" si="106">IF($G56=X$4&amp;"-"&amp;X$5,IF(COUNTIF($G$6:$G56,"="&amp;$G56)&gt;1000,"",MAX(X$6:X55)+1),"")</f>
        <v/>
      </c>
      <c r="Y56" s="59" t="str">
        <f t="shared" si="106"/>
        <v/>
      </c>
      <c r="Z56" s="58" t="str">
        <f t="shared" si="106"/>
        <v/>
      </c>
      <c r="AA56" s="59" t="str">
        <f t="shared" si="106"/>
        <v/>
      </c>
      <c r="AB56" s="58" t="str">
        <f t="shared" si="106"/>
        <v/>
      </c>
      <c r="AC56" s="59" t="str">
        <f t="shared" si="106"/>
        <v/>
      </c>
      <c r="AD56" s="58">
        <f t="shared" si="106"/>
        <v>7</v>
      </c>
      <c r="AE56" s="59" t="str">
        <f t="shared" si="106"/>
        <v/>
      </c>
      <c r="AF56" s="58" t="str">
        <f t="shared" si="106"/>
        <v/>
      </c>
      <c r="AG56" s="59" t="str">
        <f t="shared" si="106"/>
        <v/>
      </c>
      <c r="AH56" s="58" t="str">
        <f t="shared" si="106"/>
        <v/>
      </c>
      <c r="AI56" s="59" t="str">
        <f t="shared" si="106"/>
        <v/>
      </c>
      <c r="AJ56" s="58" t="str">
        <f t="shared" si="106"/>
        <v/>
      </c>
      <c r="AK56" s="59" t="str">
        <f t="shared" si="106"/>
        <v/>
      </c>
      <c r="AL56" s="58" t="str">
        <f t="shared" si="106"/>
        <v/>
      </c>
      <c r="AM56" s="60" t="str">
        <f t="shared" si="106"/>
        <v/>
      </c>
    </row>
    <row r="57" ht="15.75" customHeight="1">
      <c r="A57" s="61">
        <v>52.0</v>
      </c>
      <c r="B57" s="51" t="str">
        <f>VLOOKUP(A57,Times_2023!B54:C484,2,FALSE)</f>
        <v>0:20:34</v>
      </c>
      <c r="C57" s="52" t="str">
        <f>VLOOKUP($A57,Raw,3,FALSE)</f>
        <v>John Morley</v>
      </c>
      <c r="D57" s="62" t="str">
        <f>VLOOKUP($A57,Raw,2,FALSE)</f>
        <v>CAC</v>
      </c>
      <c r="E57" s="62" t="str">
        <f>VLOOKUP($A57,Raw,4,FALSE)</f>
        <v>M</v>
      </c>
      <c r="F57" s="62">
        <f t="shared" si="5"/>
        <v>49</v>
      </c>
      <c r="G57" s="63" t="str">
        <f t="shared" si="6"/>
        <v>CAC-M</v>
      </c>
      <c r="H57" s="22" t="str">
        <f t="shared" ref="H57:W57" si="107">IF($G57=H$4&amp;"-"&amp;H$5,IF(COUNTIF($G$6:$G57,"="&amp;$G57)&gt;5,"",$F57),"")</f>
        <v/>
      </c>
      <c r="I57" s="23" t="str">
        <f t="shared" si="107"/>
        <v/>
      </c>
      <c r="J57" s="24" t="str">
        <f t="shared" si="107"/>
        <v/>
      </c>
      <c r="K57" s="23" t="str">
        <f t="shared" si="107"/>
        <v/>
      </c>
      <c r="L57" s="24" t="str">
        <f t="shared" si="107"/>
        <v/>
      </c>
      <c r="M57" s="23" t="str">
        <f t="shared" si="107"/>
        <v/>
      </c>
      <c r="N57" s="24" t="str">
        <f t="shared" si="107"/>
        <v/>
      </c>
      <c r="O57" s="23" t="str">
        <f t="shared" si="107"/>
        <v/>
      </c>
      <c r="P57" s="24" t="str">
        <f t="shared" si="107"/>
        <v/>
      </c>
      <c r="Q57" s="23" t="str">
        <f t="shared" si="107"/>
        <v/>
      </c>
      <c r="R57" s="24" t="str">
        <f t="shared" si="107"/>
        <v/>
      </c>
      <c r="S57" s="23" t="str">
        <f t="shared" si="107"/>
        <v/>
      </c>
      <c r="T57" s="24" t="str">
        <f t="shared" si="107"/>
        <v/>
      </c>
      <c r="U57" s="23" t="str">
        <f t="shared" si="107"/>
        <v/>
      </c>
      <c r="V57" s="24" t="str">
        <f t="shared" si="107"/>
        <v/>
      </c>
      <c r="W57" s="25" t="str">
        <f t="shared" si="107"/>
        <v/>
      </c>
      <c r="X57" s="58">
        <f t="shared" ref="X57:AM57" si="108">IF($G57=X$4&amp;"-"&amp;X$5,IF(COUNTIF($G$6:$G57,"="&amp;$G57)&gt;1000,"",MAX(X$6:X56)+1),"")</f>
        <v>14</v>
      </c>
      <c r="Y57" s="59" t="str">
        <f t="shared" si="108"/>
        <v/>
      </c>
      <c r="Z57" s="58" t="str">
        <f t="shared" si="108"/>
        <v/>
      </c>
      <c r="AA57" s="59" t="str">
        <f t="shared" si="108"/>
        <v/>
      </c>
      <c r="AB57" s="58" t="str">
        <f t="shared" si="108"/>
        <v/>
      </c>
      <c r="AC57" s="59" t="str">
        <f t="shared" si="108"/>
        <v/>
      </c>
      <c r="AD57" s="58" t="str">
        <f t="shared" si="108"/>
        <v/>
      </c>
      <c r="AE57" s="59" t="str">
        <f t="shared" si="108"/>
        <v/>
      </c>
      <c r="AF57" s="58" t="str">
        <f t="shared" si="108"/>
        <v/>
      </c>
      <c r="AG57" s="59" t="str">
        <f t="shared" si="108"/>
        <v/>
      </c>
      <c r="AH57" s="58" t="str">
        <f t="shared" si="108"/>
        <v/>
      </c>
      <c r="AI57" s="59" t="str">
        <f t="shared" si="108"/>
        <v/>
      </c>
      <c r="AJ57" s="58" t="str">
        <f t="shared" si="108"/>
        <v/>
      </c>
      <c r="AK57" s="59" t="str">
        <f t="shared" si="108"/>
        <v/>
      </c>
      <c r="AL57" s="58" t="str">
        <f t="shared" si="108"/>
        <v/>
      </c>
      <c r="AM57" s="60" t="str">
        <f t="shared" si="108"/>
        <v/>
      </c>
    </row>
    <row r="58" ht="15.75" customHeight="1">
      <c r="A58" s="64">
        <v>53.0</v>
      </c>
      <c r="B58" s="51" t="str">
        <f>VLOOKUP(A58,Times_2023!B55:C485,2,FALSE)</f>
        <v>0:20:38</v>
      </c>
      <c r="C58" s="52" t="str">
        <f>VLOOKUP($A58,Raw,3,FALSE)</f>
        <v>Tim McMahon</v>
      </c>
      <c r="D58" s="62" t="str">
        <f>VLOOKUP($A58,Raw,2,FALSE)</f>
        <v>SS</v>
      </c>
      <c r="E58" s="62" t="str">
        <f>VLOOKUP($A58,Raw,4,FALSE)</f>
        <v>M</v>
      </c>
      <c r="F58" s="62">
        <f t="shared" si="5"/>
        <v>50</v>
      </c>
      <c r="G58" s="63" t="str">
        <f t="shared" si="6"/>
        <v>SS-M</v>
      </c>
      <c r="H58" s="22" t="str">
        <f t="shared" ref="H58:W58" si="109">IF($G58=H$4&amp;"-"&amp;H$5,IF(COUNTIF($G$6:$G58,"="&amp;$G58)&gt;5,"",$F58),"")</f>
        <v/>
      </c>
      <c r="I58" s="23" t="str">
        <f t="shared" si="109"/>
        <v/>
      </c>
      <c r="J58" s="24" t="str">
        <f t="shared" si="109"/>
        <v/>
      </c>
      <c r="K58" s="23" t="str">
        <f t="shared" si="109"/>
        <v/>
      </c>
      <c r="L58" s="24" t="str">
        <f t="shared" si="109"/>
        <v/>
      </c>
      <c r="M58" s="23" t="str">
        <f t="shared" si="109"/>
        <v/>
      </c>
      <c r="N58" s="24" t="str">
        <f t="shared" si="109"/>
        <v/>
      </c>
      <c r="O58" s="23" t="str">
        <f t="shared" si="109"/>
        <v/>
      </c>
      <c r="P58" s="24" t="str">
        <f t="shared" si="109"/>
        <v/>
      </c>
      <c r="Q58" s="23" t="str">
        <f t="shared" si="109"/>
        <v/>
      </c>
      <c r="R58" s="24" t="str">
        <f t="shared" si="109"/>
        <v/>
      </c>
      <c r="S58" s="23" t="str">
        <f t="shared" si="109"/>
        <v/>
      </c>
      <c r="T58" s="24" t="str">
        <f t="shared" si="109"/>
        <v/>
      </c>
      <c r="U58" s="23" t="str">
        <f t="shared" si="109"/>
        <v/>
      </c>
      <c r="V58" s="24">
        <f t="shared" si="109"/>
        <v>50</v>
      </c>
      <c r="W58" s="25" t="str">
        <f t="shared" si="109"/>
        <v/>
      </c>
      <c r="X58" s="58" t="str">
        <f t="shared" ref="X58:AM58" si="110">IF($G58=X$4&amp;"-"&amp;X$5,IF(COUNTIF($G$6:$G58,"="&amp;$G58)&gt;1000,"",MAX(X$6:X57)+1),"")</f>
        <v/>
      </c>
      <c r="Y58" s="59" t="str">
        <f t="shared" si="110"/>
        <v/>
      </c>
      <c r="Z58" s="58" t="str">
        <f t="shared" si="110"/>
        <v/>
      </c>
      <c r="AA58" s="59" t="str">
        <f t="shared" si="110"/>
        <v/>
      </c>
      <c r="AB58" s="58" t="str">
        <f t="shared" si="110"/>
        <v/>
      </c>
      <c r="AC58" s="59" t="str">
        <f t="shared" si="110"/>
        <v/>
      </c>
      <c r="AD58" s="58" t="str">
        <f t="shared" si="110"/>
        <v/>
      </c>
      <c r="AE58" s="59" t="str">
        <f t="shared" si="110"/>
        <v/>
      </c>
      <c r="AF58" s="58" t="str">
        <f t="shared" si="110"/>
        <v/>
      </c>
      <c r="AG58" s="59" t="str">
        <f t="shared" si="110"/>
        <v/>
      </c>
      <c r="AH58" s="58" t="str">
        <f t="shared" si="110"/>
        <v/>
      </c>
      <c r="AI58" s="59" t="str">
        <f t="shared" si="110"/>
        <v/>
      </c>
      <c r="AJ58" s="58" t="str">
        <f t="shared" si="110"/>
        <v/>
      </c>
      <c r="AK58" s="59" t="str">
        <f t="shared" si="110"/>
        <v/>
      </c>
      <c r="AL58" s="58">
        <f t="shared" si="110"/>
        <v>3</v>
      </c>
      <c r="AM58" s="60" t="str">
        <f t="shared" si="110"/>
        <v/>
      </c>
    </row>
    <row r="59" ht="15.75" customHeight="1">
      <c r="A59" s="61">
        <v>54.0</v>
      </c>
      <c r="B59" s="51" t="str">
        <f>VLOOKUP(A59,Times_2023!B56:C486,2,FALSE)</f>
        <v>0:20:44</v>
      </c>
      <c r="C59" s="52" t="str">
        <f>VLOOKUP($A59,Raw,3,FALSE)</f>
        <v>Chris Grieco</v>
      </c>
      <c r="D59" s="62" t="str">
        <f>VLOOKUP($A59,Raw,2,FALSE)</f>
        <v>CAC</v>
      </c>
      <c r="E59" s="62" t="str">
        <f>VLOOKUP($A59,Raw,4,FALSE)</f>
        <v>M</v>
      </c>
      <c r="F59" s="62">
        <f t="shared" si="5"/>
        <v>51</v>
      </c>
      <c r="G59" s="63" t="str">
        <f t="shared" si="6"/>
        <v>CAC-M</v>
      </c>
      <c r="H59" s="22" t="str">
        <f t="shared" ref="H59:W59" si="111">IF($G59=H$4&amp;"-"&amp;H$5,IF(COUNTIF($G$6:$G59,"="&amp;$G59)&gt;5,"",$F59),"")</f>
        <v/>
      </c>
      <c r="I59" s="23" t="str">
        <f t="shared" si="111"/>
        <v/>
      </c>
      <c r="J59" s="24" t="str">
        <f t="shared" si="111"/>
        <v/>
      </c>
      <c r="K59" s="23" t="str">
        <f t="shared" si="111"/>
        <v/>
      </c>
      <c r="L59" s="24" t="str">
        <f t="shared" si="111"/>
        <v/>
      </c>
      <c r="M59" s="23" t="str">
        <f t="shared" si="111"/>
        <v/>
      </c>
      <c r="N59" s="24" t="str">
        <f t="shared" si="111"/>
        <v/>
      </c>
      <c r="O59" s="23" t="str">
        <f t="shared" si="111"/>
        <v/>
      </c>
      <c r="P59" s="24" t="str">
        <f t="shared" si="111"/>
        <v/>
      </c>
      <c r="Q59" s="23" t="str">
        <f t="shared" si="111"/>
        <v/>
      </c>
      <c r="R59" s="24" t="str">
        <f t="shared" si="111"/>
        <v/>
      </c>
      <c r="S59" s="23" t="str">
        <f t="shared" si="111"/>
        <v/>
      </c>
      <c r="T59" s="24" t="str">
        <f t="shared" si="111"/>
        <v/>
      </c>
      <c r="U59" s="23" t="str">
        <f t="shared" si="111"/>
        <v/>
      </c>
      <c r="V59" s="24" t="str">
        <f t="shared" si="111"/>
        <v/>
      </c>
      <c r="W59" s="25" t="str">
        <f t="shared" si="111"/>
        <v/>
      </c>
      <c r="X59" s="58">
        <f t="shared" ref="X59:AM59" si="112">IF($G59=X$4&amp;"-"&amp;X$5,IF(COUNTIF($G$6:$G59,"="&amp;$G59)&gt;1000,"",MAX(X$6:X58)+1),"")</f>
        <v>15</v>
      </c>
      <c r="Y59" s="59" t="str">
        <f t="shared" si="112"/>
        <v/>
      </c>
      <c r="Z59" s="58" t="str">
        <f t="shared" si="112"/>
        <v/>
      </c>
      <c r="AA59" s="59" t="str">
        <f t="shared" si="112"/>
        <v/>
      </c>
      <c r="AB59" s="58" t="str">
        <f t="shared" si="112"/>
        <v/>
      </c>
      <c r="AC59" s="59" t="str">
        <f t="shared" si="112"/>
        <v/>
      </c>
      <c r="AD59" s="58" t="str">
        <f t="shared" si="112"/>
        <v/>
      </c>
      <c r="AE59" s="59" t="str">
        <f t="shared" si="112"/>
        <v/>
      </c>
      <c r="AF59" s="58" t="str">
        <f t="shared" si="112"/>
        <v/>
      </c>
      <c r="AG59" s="59" t="str">
        <f t="shared" si="112"/>
        <v/>
      </c>
      <c r="AH59" s="58" t="str">
        <f t="shared" si="112"/>
        <v/>
      </c>
      <c r="AI59" s="59" t="str">
        <f t="shared" si="112"/>
        <v/>
      </c>
      <c r="AJ59" s="58" t="str">
        <f t="shared" si="112"/>
        <v/>
      </c>
      <c r="AK59" s="59" t="str">
        <f t="shared" si="112"/>
        <v/>
      </c>
      <c r="AL59" s="58" t="str">
        <f t="shared" si="112"/>
        <v/>
      </c>
      <c r="AM59" s="60" t="str">
        <f t="shared" si="112"/>
        <v/>
      </c>
    </row>
    <row r="60" ht="15.75" customHeight="1">
      <c r="A60" s="64">
        <v>55.0</v>
      </c>
      <c r="B60" s="51" t="str">
        <f>VLOOKUP(A60,Times_2023!B57:C487,2,FALSE)</f>
        <v>0:20:45</v>
      </c>
      <c r="C60" s="52" t="str">
        <f>VLOOKUP($A60,Raw,3,FALSE)</f>
        <v>Samuel Bream</v>
      </c>
      <c r="D60" s="62" t="str">
        <f>VLOOKUP($A60,Raw,2,FALSE)</f>
        <v>RR</v>
      </c>
      <c r="E60" s="62" t="str">
        <f>VLOOKUP($A60,Raw,4,FALSE)</f>
        <v>M</v>
      </c>
      <c r="F60" s="62">
        <f t="shared" si="5"/>
        <v>52</v>
      </c>
      <c r="G60" s="63" t="str">
        <f t="shared" si="6"/>
        <v>RR-M</v>
      </c>
      <c r="H60" s="22" t="str">
        <f t="shared" ref="H60:W60" si="113">IF($G60=H$4&amp;"-"&amp;H$5,IF(COUNTIF($G$6:$G60,"="&amp;$G60)&gt;5,"",$F60),"")</f>
        <v/>
      </c>
      <c r="I60" s="23" t="str">
        <f t="shared" si="113"/>
        <v/>
      </c>
      <c r="J60" s="24" t="str">
        <f t="shared" si="113"/>
        <v/>
      </c>
      <c r="K60" s="23" t="str">
        <f t="shared" si="113"/>
        <v/>
      </c>
      <c r="L60" s="24" t="str">
        <f t="shared" si="113"/>
        <v/>
      </c>
      <c r="M60" s="23" t="str">
        <f t="shared" si="113"/>
        <v/>
      </c>
      <c r="N60" s="24" t="str">
        <f t="shared" si="113"/>
        <v/>
      </c>
      <c r="O60" s="23" t="str">
        <f t="shared" si="113"/>
        <v/>
      </c>
      <c r="P60" s="24" t="str">
        <f t="shared" si="113"/>
        <v/>
      </c>
      <c r="Q60" s="23" t="str">
        <f t="shared" si="113"/>
        <v/>
      </c>
      <c r="R60" s="24" t="str">
        <f t="shared" si="113"/>
        <v/>
      </c>
      <c r="S60" s="23" t="str">
        <f t="shared" si="113"/>
        <v/>
      </c>
      <c r="T60" s="24" t="str">
        <f t="shared" si="113"/>
        <v/>
      </c>
      <c r="U60" s="23" t="str">
        <f t="shared" si="113"/>
        <v/>
      </c>
      <c r="V60" s="24" t="str">
        <f t="shared" si="113"/>
        <v/>
      </c>
      <c r="W60" s="25" t="str">
        <f t="shared" si="113"/>
        <v/>
      </c>
      <c r="X60" s="58" t="str">
        <f t="shared" ref="X60:AM60" si="114">IF($G60=X$4&amp;"-"&amp;X$5,IF(COUNTIF($G$6:$G60,"="&amp;$G60)&gt;1000,"",MAX(X$6:X59)+1),"")</f>
        <v/>
      </c>
      <c r="Y60" s="59" t="str">
        <f t="shared" si="114"/>
        <v/>
      </c>
      <c r="Z60" s="58" t="str">
        <f t="shared" si="114"/>
        <v/>
      </c>
      <c r="AA60" s="59" t="str">
        <f t="shared" si="114"/>
        <v/>
      </c>
      <c r="AB60" s="58" t="str">
        <f t="shared" si="114"/>
        <v/>
      </c>
      <c r="AC60" s="59" t="str">
        <f t="shared" si="114"/>
        <v/>
      </c>
      <c r="AD60" s="58" t="str">
        <f t="shared" si="114"/>
        <v/>
      </c>
      <c r="AE60" s="59" t="str">
        <f t="shared" si="114"/>
        <v/>
      </c>
      <c r="AF60" s="58" t="str">
        <f t="shared" si="114"/>
        <v/>
      </c>
      <c r="AG60" s="59" t="str">
        <f t="shared" si="114"/>
        <v/>
      </c>
      <c r="AH60" s="58" t="str">
        <f t="shared" si="114"/>
        <v/>
      </c>
      <c r="AI60" s="59" t="str">
        <f t="shared" si="114"/>
        <v/>
      </c>
      <c r="AJ60" s="58">
        <f t="shared" si="114"/>
        <v>7</v>
      </c>
      <c r="AK60" s="59" t="str">
        <f t="shared" si="114"/>
        <v/>
      </c>
      <c r="AL60" s="58" t="str">
        <f t="shared" si="114"/>
        <v/>
      </c>
      <c r="AM60" s="60" t="str">
        <f t="shared" si="114"/>
        <v/>
      </c>
    </row>
    <row r="61" ht="15.75" customHeight="1">
      <c r="A61" s="61">
        <v>56.0</v>
      </c>
      <c r="B61" s="51" t="str">
        <f>VLOOKUP(A61,Times_2023!B58:C488,2,FALSE)</f>
        <v>0:20:46</v>
      </c>
      <c r="C61" s="52" t="str">
        <f>VLOOKUP($A61,Raw,3,FALSE)</f>
        <v>Chris Sewell</v>
      </c>
      <c r="D61" s="62" t="str">
        <f>VLOOKUP($A61,Raw,2,FALSE)</f>
        <v>HI</v>
      </c>
      <c r="E61" s="62" t="str">
        <f>VLOOKUP($A61,Raw,4,FALSE)</f>
        <v>M</v>
      </c>
      <c r="F61" s="62">
        <f t="shared" si="5"/>
        <v>53</v>
      </c>
      <c r="G61" s="63" t="str">
        <f t="shared" si="6"/>
        <v>HI-M</v>
      </c>
      <c r="H61" s="22" t="str">
        <f t="shared" ref="H61:W61" si="115">IF($G61=H$4&amp;"-"&amp;H$5,IF(COUNTIF($G$6:$G61,"="&amp;$G61)&gt;5,"",$F61),"")</f>
        <v/>
      </c>
      <c r="I61" s="23" t="str">
        <f t="shared" si="115"/>
        <v/>
      </c>
      <c r="J61" s="24" t="str">
        <f t="shared" si="115"/>
        <v/>
      </c>
      <c r="K61" s="23" t="str">
        <f t="shared" si="115"/>
        <v/>
      </c>
      <c r="L61" s="24" t="str">
        <f t="shared" si="115"/>
        <v/>
      </c>
      <c r="M61" s="23" t="str">
        <f t="shared" si="115"/>
        <v/>
      </c>
      <c r="N61" s="24" t="str">
        <f t="shared" si="115"/>
        <v/>
      </c>
      <c r="O61" s="23" t="str">
        <f t="shared" si="115"/>
        <v/>
      </c>
      <c r="P61" s="24" t="str">
        <f t="shared" si="115"/>
        <v/>
      </c>
      <c r="Q61" s="23" t="str">
        <f t="shared" si="115"/>
        <v/>
      </c>
      <c r="R61" s="24" t="str">
        <f t="shared" si="115"/>
        <v/>
      </c>
      <c r="S61" s="23" t="str">
        <f t="shared" si="115"/>
        <v/>
      </c>
      <c r="T61" s="24" t="str">
        <f t="shared" si="115"/>
        <v/>
      </c>
      <c r="U61" s="23" t="str">
        <f t="shared" si="115"/>
        <v/>
      </c>
      <c r="V61" s="24" t="str">
        <f t="shared" si="115"/>
        <v/>
      </c>
      <c r="W61" s="25" t="str">
        <f t="shared" si="115"/>
        <v/>
      </c>
      <c r="X61" s="58" t="str">
        <f t="shared" ref="X61:AM61" si="116">IF($G61=X$4&amp;"-"&amp;X$5,IF(COUNTIF($G$6:$G61,"="&amp;$G61)&gt;1000,"",MAX(X$6:X60)+1),"")</f>
        <v/>
      </c>
      <c r="Y61" s="59" t="str">
        <f t="shared" si="116"/>
        <v/>
      </c>
      <c r="Z61" s="58" t="str">
        <f t="shared" si="116"/>
        <v/>
      </c>
      <c r="AA61" s="59" t="str">
        <f t="shared" si="116"/>
        <v/>
      </c>
      <c r="AB61" s="58" t="str">
        <f t="shared" si="116"/>
        <v/>
      </c>
      <c r="AC61" s="59" t="str">
        <f t="shared" si="116"/>
        <v/>
      </c>
      <c r="AD61" s="58">
        <f t="shared" si="116"/>
        <v>8</v>
      </c>
      <c r="AE61" s="59" t="str">
        <f t="shared" si="116"/>
        <v/>
      </c>
      <c r="AF61" s="58" t="str">
        <f t="shared" si="116"/>
        <v/>
      </c>
      <c r="AG61" s="59" t="str">
        <f t="shared" si="116"/>
        <v/>
      </c>
      <c r="AH61" s="58" t="str">
        <f t="shared" si="116"/>
        <v/>
      </c>
      <c r="AI61" s="59" t="str">
        <f t="shared" si="116"/>
        <v/>
      </c>
      <c r="AJ61" s="58" t="str">
        <f t="shared" si="116"/>
        <v/>
      </c>
      <c r="AK61" s="59" t="str">
        <f t="shared" si="116"/>
        <v/>
      </c>
      <c r="AL61" s="58" t="str">
        <f t="shared" si="116"/>
        <v/>
      </c>
      <c r="AM61" s="60" t="str">
        <f t="shared" si="116"/>
        <v/>
      </c>
    </row>
    <row r="62" ht="15.75" customHeight="1">
      <c r="A62" s="64">
        <v>57.0</v>
      </c>
      <c r="B62" s="51" t="str">
        <f>VLOOKUP(A62,Times_2023!B59:C489,2,FALSE)</f>
        <v>0:20:50</v>
      </c>
      <c r="C62" s="52" t="str">
        <f>VLOOKUP($A62,Raw,3,FALSE)</f>
        <v>Joanna Colley</v>
      </c>
      <c r="D62" s="62" t="str">
        <f>VLOOKUP($A62,Raw,2,FALSE)</f>
        <v>CAC</v>
      </c>
      <c r="E62" s="62" t="str">
        <f>VLOOKUP($A62,Raw,4,FALSE)</f>
        <v>F</v>
      </c>
      <c r="F62" s="62">
        <f t="shared" si="5"/>
        <v>4</v>
      </c>
      <c r="G62" s="63" t="str">
        <f t="shared" si="6"/>
        <v>CAC-F</v>
      </c>
      <c r="H62" s="22" t="str">
        <f t="shared" ref="H62:W62" si="117">IF($G62=H$4&amp;"-"&amp;H$5,IF(COUNTIF($G$6:$G62,"="&amp;$G62)&gt;5,"",$F62),"")</f>
        <v/>
      </c>
      <c r="I62" s="23">
        <f t="shared" si="117"/>
        <v>4</v>
      </c>
      <c r="J62" s="24" t="str">
        <f t="shared" si="117"/>
        <v/>
      </c>
      <c r="K62" s="23" t="str">
        <f t="shared" si="117"/>
        <v/>
      </c>
      <c r="L62" s="24" t="str">
        <f t="shared" si="117"/>
        <v/>
      </c>
      <c r="M62" s="23" t="str">
        <f t="shared" si="117"/>
        <v/>
      </c>
      <c r="N62" s="24" t="str">
        <f t="shared" si="117"/>
        <v/>
      </c>
      <c r="O62" s="23" t="str">
        <f t="shared" si="117"/>
        <v/>
      </c>
      <c r="P62" s="24" t="str">
        <f t="shared" si="117"/>
        <v/>
      </c>
      <c r="Q62" s="23" t="str">
        <f t="shared" si="117"/>
        <v/>
      </c>
      <c r="R62" s="24" t="str">
        <f t="shared" si="117"/>
        <v/>
      </c>
      <c r="S62" s="23" t="str">
        <f t="shared" si="117"/>
        <v/>
      </c>
      <c r="T62" s="24" t="str">
        <f t="shared" si="117"/>
        <v/>
      </c>
      <c r="U62" s="23" t="str">
        <f t="shared" si="117"/>
        <v/>
      </c>
      <c r="V62" s="24" t="str">
        <f t="shared" si="117"/>
        <v/>
      </c>
      <c r="W62" s="25" t="str">
        <f t="shared" si="117"/>
        <v/>
      </c>
      <c r="X62" s="58" t="str">
        <f t="shared" ref="X62:AM62" si="118">IF($G62=X$4&amp;"-"&amp;X$5,IF(COUNTIF($G$6:$G62,"="&amp;$G62)&gt;1000,"",MAX(X$6:X61)+1),"")</f>
        <v/>
      </c>
      <c r="Y62" s="59">
        <f t="shared" si="118"/>
        <v>2</v>
      </c>
      <c r="Z62" s="58" t="str">
        <f t="shared" si="118"/>
        <v/>
      </c>
      <c r="AA62" s="59" t="str">
        <f t="shared" si="118"/>
        <v/>
      </c>
      <c r="AB62" s="58" t="str">
        <f t="shared" si="118"/>
        <v/>
      </c>
      <c r="AC62" s="59" t="str">
        <f t="shared" si="118"/>
        <v/>
      </c>
      <c r="AD62" s="58" t="str">
        <f t="shared" si="118"/>
        <v/>
      </c>
      <c r="AE62" s="59" t="str">
        <f t="shared" si="118"/>
        <v/>
      </c>
      <c r="AF62" s="58" t="str">
        <f t="shared" si="118"/>
        <v/>
      </c>
      <c r="AG62" s="59" t="str">
        <f t="shared" si="118"/>
        <v/>
      </c>
      <c r="AH62" s="58" t="str">
        <f t="shared" si="118"/>
        <v/>
      </c>
      <c r="AI62" s="59" t="str">
        <f t="shared" si="118"/>
        <v/>
      </c>
      <c r="AJ62" s="58" t="str">
        <f t="shared" si="118"/>
        <v/>
      </c>
      <c r="AK62" s="59" t="str">
        <f t="shared" si="118"/>
        <v/>
      </c>
      <c r="AL62" s="58" t="str">
        <f t="shared" si="118"/>
        <v/>
      </c>
      <c r="AM62" s="60" t="str">
        <f t="shared" si="118"/>
        <v/>
      </c>
    </row>
    <row r="63" ht="15.75" customHeight="1">
      <c r="A63" s="61">
        <v>58.0</v>
      </c>
      <c r="B63" s="51" t="str">
        <f>VLOOKUP(A63,Times_2023!B60:C490,2,FALSE)</f>
        <v>0:20:52</v>
      </c>
      <c r="C63" s="52" t="str">
        <f>VLOOKUP($A63,Raw,3,FALSE)</f>
        <v>Martin Sewell</v>
      </c>
      <c r="D63" s="62" t="str">
        <f>VLOOKUP($A63,Raw,2,FALSE)</f>
        <v>CAC</v>
      </c>
      <c r="E63" s="62" t="str">
        <f>VLOOKUP($A63,Raw,4,FALSE)</f>
        <v>M</v>
      </c>
      <c r="F63" s="62">
        <f t="shared" si="5"/>
        <v>54</v>
      </c>
      <c r="G63" s="63" t="str">
        <f t="shared" si="6"/>
        <v>CAC-M</v>
      </c>
      <c r="H63" s="22" t="str">
        <f t="shared" ref="H63:W63" si="119">IF($G63=H$4&amp;"-"&amp;H$5,IF(COUNTIF($G$6:$G63,"="&amp;$G63)&gt;5,"",$F63),"")</f>
        <v/>
      </c>
      <c r="I63" s="23" t="str">
        <f t="shared" si="119"/>
        <v/>
      </c>
      <c r="J63" s="24" t="str">
        <f t="shared" si="119"/>
        <v/>
      </c>
      <c r="K63" s="23" t="str">
        <f t="shared" si="119"/>
        <v/>
      </c>
      <c r="L63" s="24" t="str">
        <f t="shared" si="119"/>
        <v/>
      </c>
      <c r="M63" s="23" t="str">
        <f t="shared" si="119"/>
        <v/>
      </c>
      <c r="N63" s="24" t="str">
        <f t="shared" si="119"/>
        <v/>
      </c>
      <c r="O63" s="23" t="str">
        <f t="shared" si="119"/>
        <v/>
      </c>
      <c r="P63" s="24" t="str">
        <f t="shared" si="119"/>
        <v/>
      </c>
      <c r="Q63" s="23" t="str">
        <f t="shared" si="119"/>
        <v/>
      </c>
      <c r="R63" s="24" t="str">
        <f t="shared" si="119"/>
        <v/>
      </c>
      <c r="S63" s="23" t="str">
        <f t="shared" si="119"/>
        <v/>
      </c>
      <c r="T63" s="24" t="str">
        <f t="shared" si="119"/>
        <v/>
      </c>
      <c r="U63" s="23" t="str">
        <f t="shared" si="119"/>
        <v/>
      </c>
      <c r="V63" s="24" t="str">
        <f t="shared" si="119"/>
        <v/>
      </c>
      <c r="W63" s="25" t="str">
        <f t="shared" si="119"/>
        <v/>
      </c>
      <c r="X63" s="58">
        <f t="shared" ref="X63:AM63" si="120">IF($G63=X$4&amp;"-"&amp;X$5,IF(COUNTIF($G$6:$G63,"="&amp;$G63)&gt;1000,"",MAX(X$6:X62)+1),"")</f>
        <v>16</v>
      </c>
      <c r="Y63" s="59" t="str">
        <f t="shared" si="120"/>
        <v/>
      </c>
      <c r="Z63" s="58" t="str">
        <f t="shared" si="120"/>
        <v/>
      </c>
      <c r="AA63" s="59" t="str">
        <f t="shared" si="120"/>
        <v/>
      </c>
      <c r="AB63" s="58" t="str">
        <f t="shared" si="120"/>
        <v/>
      </c>
      <c r="AC63" s="59" t="str">
        <f t="shared" si="120"/>
        <v/>
      </c>
      <c r="AD63" s="58" t="str">
        <f t="shared" si="120"/>
        <v/>
      </c>
      <c r="AE63" s="59" t="str">
        <f t="shared" si="120"/>
        <v/>
      </c>
      <c r="AF63" s="58" t="str">
        <f t="shared" si="120"/>
        <v/>
      </c>
      <c r="AG63" s="59" t="str">
        <f t="shared" si="120"/>
        <v/>
      </c>
      <c r="AH63" s="58" t="str">
        <f t="shared" si="120"/>
        <v/>
      </c>
      <c r="AI63" s="59" t="str">
        <f t="shared" si="120"/>
        <v/>
      </c>
      <c r="AJ63" s="58" t="str">
        <f t="shared" si="120"/>
        <v/>
      </c>
      <c r="AK63" s="59" t="str">
        <f t="shared" si="120"/>
        <v/>
      </c>
      <c r="AL63" s="58" t="str">
        <f t="shared" si="120"/>
        <v/>
      </c>
      <c r="AM63" s="60" t="str">
        <f t="shared" si="120"/>
        <v/>
      </c>
    </row>
    <row r="64" ht="15.75" customHeight="1">
      <c r="A64" s="64">
        <v>59.0</v>
      </c>
      <c r="B64" s="51" t="str">
        <f>VLOOKUP(A64,Times_2023!B61:C491,2,FALSE)</f>
        <v>0:20:54</v>
      </c>
      <c r="C64" s="52" t="str">
        <f>VLOOKUP($A64,Raw,3,FALSE)</f>
        <v>Stephen Howard</v>
      </c>
      <c r="D64" s="62" t="str">
        <f>VLOOKUP($A64,Raw,2,FALSE)</f>
        <v>ELY</v>
      </c>
      <c r="E64" s="62" t="str">
        <f>VLOOKUP($A64,Raw,4,FALSE)</f>
        <v>M</v>
      </c>
      <c r="F64" s="62">
        <f t="shared" si="5"/>
        <v>55</v>
      </c>
      <c r="G64" s="63" t="str">
        <f t="shared" si="6"/>
        <v>ELY-M</v>
      </c>
      <c r="H64" s="22" t="str">
        <f t="shared" ref="H64:W64" si="121">IF($G64=H$4&amp;"-"&amp;H$5,IF(COUNTIF($G$6:$G64,"="&amp;$G64)&gt;5,"",$F64),"")</f>
        <v/>
      </c>
      <c r="I64" s="23" t="str">
        <f t="shared" si="121"/>
        <v/>
      </c>
      <c r="J64" s="24" t="str">
        <f t="shared" si="121"/>
        <v/>
      </c>
      <c r="K64" s="23" t="str">
        <f t="shared" si="121"/>
        <v/>
      </c>
      <c r="L64" s="24" t="str">
        <f t="shared" si="121"/>
        <v/>
      </c>
      <c r="M64" s="23" t="str">
        <f t="shared" si="121"/>
        <v/>
      </c>
      <c r="N64" s="24" t="str">
        <f t="shared" si="121"/>
        <v/>
      </c>
      <c r="O64" s="23" t="str">
        <f t="shared" si="121"/>
        <v/>
      </c>
      <c r="P64" s="24" t="str">
        <f t="shared" si="121"/>
        <v/>
      </c>
      <c r="Q64" s="23" t="str">
        <f t="shared" si="121"/>
        <v/>
      </c>
      <c r="R64" s="24" t="str">
        <f t="shared" si="121"/>
        <v/>
      </c>
      <c r="S64" s="23" t="str">
        <f t="shared" si="121"/>
        <v/>
      </c>
      <c r="T64" s="24" t="str">
        <f t="shared" si="121"/>
        <v/>
      </c>
      <c r="U64" s="23" t="str">
        <f t="shared" si="121"/>
        <v/>
      </c>
      <c r="V64" s="24" t="str">
        <f t="shared" si="121"/>
        <v/>
      </c>
      <c r="W64" s="25" t="str">
        <f t="shared" si="121"/>
        <v/>
      </c>
      <c r="X64" s="58" t="str">
        <f t="shared" ref="X64:AM64" si="122">IF($G64=X$4&amp;"-"&amp;X$5,IF(COUNTIF($G$6:$G64,"="&amp;$G64)&gt;1000,"",MAX(X$6:X63)+1),"")</f>
        <v/>
      </c>
      <c r="Y64" s="59" t="str">
        <f t="shared" si="122"/>
        <v/>
      </c>
      <c r="Z64" s="58" t="str">
        <f t="shared" si="122"/>
        <v/>
      </c>
      <c r="AA64" s="59" t="str">
        <f t="shared" si="122"/>
        <v/>
      </c>
      <c r="AB64" s="58">
        <f t="shared" si="122"/>
        <v>8</v>
      </c>
      <c r="AC64" s="59" t="str">
        <f t="shared" si="122"/>
        <v/>
      </c>
      <c r="AD64" s="58" t="str">
        <f t="shared" si="122"/>
        <v/>
      </c>
      <c r="AE64" s="59" t="str">
        <f t="shared" si="122"/>
        <v/>
      </c>
      <c r="AF64" s="58" t="str">
        <f t="shared" si="122"/>
        <v/>
      </c>
      <c r="AG64" s="59" t="str">
        <f t="shared" si="122"/>
        <v/>
      </c>
      <c r="AH64" s="58" t="str">
        <f t="shared" si="122"/>
        <v/>
      </c>
      <c r="AI64" s="59" t="str">
        <f t="shared" si="122"/>
        <v/>
      </c>
      <c r="AJ64" s="58" t="str">
        <f t="shared" si="122"/>
        <v/>
      </c>
      <c r="AK64" s="59" t="str">
        <f t="shared" si="122"/>
        <v/>
      </c>
      <c r="AL64" s="58" t="str">
        <f t="shared" si="122"/>
        <v/>
      </c>
      <c r="AM64" s="60" t="str">
        <f t="shared" si="122"/>
        <v/>
      </c>
    </row>
    <row r="65" ht="15.75" customHeight="1">
      <c r="A65" s="61">
        <v>60.0</v>
      </c>
      <c r="B65" s="51" t="str">
        <f>VLOOKUP(A65,Times_2023!B62:C492,2,FALSE)</f>
        <v>0:20:59</v>
      </c>
      <c r="C65" s="52" t="str">
        <f>VLOOKUP($A65,Raw,3,FALSE)</f>
        <v>David Percy</v>
      </c>
      <c r="D65" s="62" t="str">
        <f>VLOOKUP($A65,Raw,2,FALSE)</f>
        <v>HRC</v>
      </c>
      <c r="E65" s="62" t="str">
        <f>VLOOKUP($A65,Raw,4,FALSE)</f>
        <v>M</v>
      </c>
      <c r="F65" s="62">
        <f t="shared" si="5"/>
        <v>56</v>
      </c>
      <c r="G65" s="63" t="str">
        <f t="shared" si="6"/>
        <v>HRC-M</v>
      </c>
      <c r="H65" s="22" t="str">
        <f t="shared" ref="H65:W65" si="123">IF($G65=H$4&amp;"-"&amp;H$5,IF(COUNTIF($G$6:$G65,"="&amp;$G65)&gt;5,"",$F65),"")</f>
        <v/>
      </c>
      <c r="I65" s="23" t="str">
        <f t="shared" si="123"/>
        <v/>
      </c>
      <c r="J65" s="24" t="str">
        <f t="shared" si="123"/>
        <v/>
      </c>
      <c r="K65" s="23" t="str">
        <f t="shared" si="123"/>
        <v/>
      </c>
      <c r="L65" s="24" t="str">
        <f t="shared" si="123"/>
        <v/>
      </c>
      <c r="M65" s="23" t="str">
        <f t="shared" si="123"/>
        <v/>
      </c>
      <c r="N65" s="24" t="str">
        <f t="shared" si="123"/>
        <v/>
      </c>
      <c r="O65" s="23" t="str">
        <f t="shared" si="123"/>
        <v/>
      </c>
      <c r="P65" s="24">
        <f t="shared" si="123"/>
        <v>56</v>
      </c>
      <c r="Q65" s="23" t="str">
        <f t="shared" si="123"/>
        <v/>
      </c>
      <c r="R65" s="24" t="str">
        <f t="shared" si="123"/>
        <v/>
      </c>
      <c r="S65" s="23" t="str">
        <f t="shared" si="123"/>
        <v/>
      </c>
      <c r="T65" s="24" t="str">
        <f t="shared" si="123"/>
        <v/>
      </c>
      <c r="U65" s="23" t="str">
        <f t="shared" si="123"/>
        <v/>
      </c>
      <c r="V65" s="24" t="str">
        <f t="shared" si="123"/>
        <v/>
      </c>
      <c r="W65" s="25" t="str">
        <f t="shared" si="123"/>
        <v/>
      </c>
      <c r="X65" s="58" t="str">
        <f t="shared" ref="X65:AM65" si="124">IF($G65=X$4&amp;"-"&amp;X$5,IF(COUNTIF($G$6:$G65,"="&amp;$G65)&gt;1000,"",MAX(X$6:X64)+1),"")</f>
        <v/>
      </c>
      <c r="Y65" s="59" t="str">
        <f t="shared" si="124"/>
        <v/>
      </c>
      <c r="Z65" s="58" t="str">
        <f t="shared" si="124"/>
        <v/>
      </c>
      <c r="AA65" s="59" t="str">
        <f t="shared" si="124"/>
        <v/>
      </c>
      <c r="AB65" s="58" t="str">
        <f t="shared" si="124"/>
        <v/>
      </c>
      <c r="AC65" s="59" t="str">
        <f t="shared" si="124"/>
        <v/>
      </c>
      <c r="AD65" s="58" t="str">
        <f t="shared" si="124"/>
        <v/>
      </c>
      <c r="AE65" s="59" t="str">
        <f t="shared" si="124"/>
        <v/>
      </c>
      <c r="AF65" s="58">
        <f t="shared" si="124"/>
        <v>2</v>
      </c>
      <c r="AG65" s="59" t="str">
        <f t="shared" si="124"/>
        <v/>
      </c>
      <c r="AH65" s="58" t="str">
        <f t="shared" si="124"/>
        <v/>
      </c>
      <c r="AI65" s="59" t="str">
        <f t="shared" si="124"/>
        <v/>
      </c>
      <c r="AJ65" s="58" t="str">
        <f t="shared" si="124"/>
        <v/>
      </c>
      <c r="AK65" s="59" t="str">
        <f t="shared" si="124"/>
        <v/>
      </c>
      <c r="AL65" s="58" t="str">
        <f t="shared" si="124"/>
        <v/>
      </c>
      <c r="AM65" s="60" t="str">
        <f t="shared" si="124"/>
        <v/>
      </c>
    </row>
    <row r="66" ht="15.75" customHeight="1">
      <c r="A66" s="64">
        <v>61.0</v>
      </c>
      <c r="B66" s="51" t="str">
        <f>VLOOKUP(A66,Times_2023!B63:C493,2,FALSE)</f>
        <v>0:21:03</v>
      </c>
      <c r="C66" s="52" t="str">
        <f>VLOOKUP($A66,Raw,3,FALSE)</f>
        <v>Graham Hill</v>
      </c>
      <c r="D66" s="62" t="str">
        <f>VLOOKUP($A66,Raw,2,FALSE)</f>
        <v>RR</v>
      </c>
      <c r="E66" s="62" t="str">
        <f>VLOOKUP($A66,Raw,4,FALSE)</f>
        <v>M</v>
      </c>
      <c r="F66" s="62">
        <f t="shared" si="5"/>
        <v>57</v>
      </c>
      <c r="G66" s="63" t="str">
        <f t="shared" si="6"/>
        <v>RR-M</v>
      </c>
      <c r="H66" s="22" t="str">
        <f t="shared" ref="H66:W66" si="125">IF($G66=H$4&amp;"-"&amp;H$5,IF(COUNTIF($G$6:$G66,"="&amp;$G66)&gt;5,"",$F66),"")</f>
        <v/>
      </c>
      <c r="I66" s="23" t="str">
        <f t="shared" si="125"/>
        <v/>
      </c>
      <c r="J66" s="24" t="str">
        <f t="shared" si="125"/>
        <v/>
      </c>
      <c r="K66" s="23" t="str">
        <f t="shared" si="125"/>
        <v/>
      </c>
      <c r="L66" s="24" t="str">
        <f t="shared" si="125"/>
        <v/>
      </c>
      <c r="M66" s="23" t="str">
        <f t="shared" si="125"/>
        <v/>
      </c>
      <c r="N66" s="24" t="str">
        <f t="shared" si="125"/>
        <v/>
      </c>
      <c r="O66" s="23" t="str">
        <f t="shared" si="125"/>
        <v/>
      </c>
      <c r="P66" s="24" t="str">
        <f t="shared" si="125"/>
        <v/>
      </c>
      <c r="Q66" s="23" t="str">
        <f t="shared" si="125"/>
        <v/>
      </c>
      <c r="R66" s="24" t="str">
        <f t="shared" si="125"/>
        <v/>
      </c>
      <c r="S66" s="23" t="str">
        <f t="shared" si="125"/>
        <v/>
      </c>
      <c r="T66" s="24" t="str">
        <f t="shared" si="125"/>
        <v/>
      </c>
      <c r="U66" s="23" t="str">
        <f t="shared" si="125"/>
        <v/>
      </c>
      <c r="V66" s="24" t="str">
        <f t="shared" si="125"/>
        <v/>
      </c>
      <c r="W66" s="25" t="str">
        <f t="shared" si="125"/>
        <v/>
      </c>
      <c r="X66" s="58" t="str">
        <f t="shared" ref="X66:AM66" si="126">IF($G66=X$4&amp;"-"&amp;X$5,IF(COUNTIF($G$6:$G66,"="&amp;$G66)&gt;1000,"",MAX(X$6:X65)+1),"")</f>
        <v/>
      </c>
      <c r="Y66" s="59" t="str">
        <f t="shared" si="126"/>
        <v/>
      </c>
      <c r="Z66" s="58" t="str">
        <f t="shared" si="126"/>
        <v/>
      </c>
      <c r="AA66" s="59" t="str">
        <f t="shared" si="126"/>
        <v/>
      </c>
      <c r="AB66" s="58" t="str">
        <f t="shared" si="126"/>
        <v/>
      </c>
      <c r="AC66" s="59" t="str">
        <f t="shared" si="126"/>
        <v/>
      </c>
      <c r="AD66" s="58" t="str">
        <f t="shared" si="126"/>
        <v/>
      </c>
      <c r="AE66" s="59" t="str">
        <f t="shared" si="126"/>
        <v/>
      </c>
      <c r="AF66" s="58" t="str">
        <f t="shared" si="126"/>
        <v/>
      </c>
      <c r="AG66" s="59" t="str">
        <f t="shared" si="126"/>
        <v/>
      </c>
      <c r="AH66" s="58" t="str">
        <f t="shared" si="126"/>
        <v/>
      </c>
      <c r="AI66" s="59" t="str">
        <f t="shared" si="126"/>
        <v/>
      </c>
      <c r="AJ66" s="58">
        <f t="shared" si="126"/>
        <v>8</v>
      </c>
      <c r="AK66" s="59" t="str">
        <f t="shared" si="126"/>
        <v/>
      </c>
      <c r="AL66" s="58" t="str">
        <f t="shared" si="126"/>
        <v/>
      </c>
      <c r="AM66" s="60" t="str">
        <f t="shared" si="126"/>
        <v/>
      </c>
    </row>
    <row r="67" ht="15.75" customHeight="1">
      <c r="A67" s="61">
        <v>62.0</v>
      </c>
      <c r="B67" s="51" t="str">
        <f>VLOOKUP(A67,Times_2023!B64:C494,2,FALSE)</f>
        <v>0:21:05</v>
      </c>
      <c r="C67" s="52" t="str">
        <f>VLOOKUP($A67,Raw,3,FALSE)</f>
        <v>Rachel Barnes</v>
      </c>
      <c r="D67" s="62" t="str">
        <f>VLOOKUP($A67,Raw,2,FALSE)</f>
        <v>CTC</v>
      </c>
      <c r="E67" s="62" t="str">
        <f>VLOOKUP($A67,Raw,4,FALSE)</f>
        <v>F</v>
      </c>
      <c r="F67" s="62">
        <f t="shared" si="5"/>
        <v>5</v>
      </c>
      <c r="G67" s="63" t="str">
        <f t="shared" si="6"/>
        <v>CTC-F</v>
      </c>
      <c r="H67" s="22" t="str">
        <f t="shared" ref="H67:W67" si="127">IF($G67=H$4&amp;"-"&amp;H$5,IF(COUNTIF($G$6:$G67,"="&amp;$G67)&gt;5,"",$F67),"")</f>
        <v/>
      </c>
      <c r="I67" s="23" t="str">
        <f t="shared" si="127"/>
        <v/>
      </c>
      <c r="J67" s="24" t="str">
        <f t="shared" si="127"/>
        <v/>
      </c>
      <c r="K67" s="23">
        <f t="shared" si="127"/>
        <v>5</v>
      </c>
      <c r="L67" s="24" t="str">
        <f t="shared" si="127"/>
        <v/>
      </c>
      <c r="M67" s="23" t="str">
        <f t="shared" si="127"/>
        <v/>
      </c>
      <c r="N67" s="24" t="str">
        <f t="shared" si="127"/>
        <v/>
      </c>
      <c r="O67" s="23" t="str">
        <f t="shared" si="127"/>
        <v/>
      </c>
      <c r="P67" s="24" t="str">
        <f t="shared" si="127"/>
        <v/>
      </c>
      <c r="Q67" s="23" t="str">
        <f t="shared" si="127"/>
        <v/>
      </c>
      <c r="R67" s="24" t="str">
        <f t="shared" si="127"/>
        <v/>
      </c>
      <c r="S67" s="23" t="str">
        <f t="shared" si="127"/>
        <v/>
      </c>
      <c r="T67" s="24" t="str">
        <f t="shared" si="127"/>
        <v/>
      </c>
      <c r="U67" s="23" t="str">
        <f t="shared" si="127"/>
        <v/>
      </c>
      <c r="V67" s="24" t="str">
        <f t="shared" si="127"/>
        <v/>
      </c>
      <c r="W67" s="25" t="str">
        <f t="shared" si="127"/>
        <v/>
      </c>
      <c r="X67" s="58" t="str">
        <f t="shared" ref="X67:AM67" si="128">IF($G67=X$4&amp;"-"&amp;X$5,IF(COUNTIF($G$6:$G67,"="&amp;$G67)&gt;1000,"",MAX(X$6:X66)+1),"")</f>
        <v/>
      </c>
      <c r="Y67" s="59" t="str">
        <f t="shared" si="128"/>
        <v/>
      </c>
      <c r="Z67" s="58" t="str">
        <f t="shared" si="128"/>
        <v/>
      </c>
      <c r="AA67" s="59">
        <f t="shared" si="128"/>
        <v>2</v>
      </c>
      <c r="AB67" s="58" t="str">
        <f t="shared" si="128"/>
        <v/>
      </c>
      <c r="AC67" s="59" t="str">
        <f t="shared" si="128"/>
        <v/>
      </c>
      <c r="AD67" s="58" t="str">
        <f t="shared" si="128"/>
        <v/>
      </c>
      <c r="AE67" s="59" t="str">
        <f t="shared" si="128"/>
        <v/>
      </c>
      <c r="AF67" s="58" t="str">
        <f t="shared" si="128"/>
        <v/>
      </c>
      <c r="AG67" s="59" t="str">
        <f t="shared" si="128"/>
        <v/>
      </c>
      <c r="AH67" s="58" t="str">
        <f t="shared" si="128"/>
        <v/>
      </c>
      <c r="AI67" s="59" t="str">
        <f t="shared" si="128"/>
        <v/>
      </c>
      <c r="AJ67" s="58" t="str">
        <f t="shared" si="128"/>
        <v/>
      </c>
      <c r="AK67" s="59" t="str">
        <f t="shared" si="128"/>
        <v/>
      </c>
      <c r="AL67" s="58" t="str">
        <f t="shared" si="128"/>
        <v/>
      </c>
      <c r="AM67" s="60" t="str">
        <f t="shared" si="128"/>
        <v/>
      </c>
    </row>
    <row r="68" ht="15.75" customHeight="1">
      <c r="A68" s="64">
        <v>63.0</v>
      </c>
      <c r="B68" s="51" t="str">
        <f>VLOOKUP(A68,Times_2023!B65:C495,2,FALSE)</f>
        <v>0:21:06</v>
      </c>
      <c r="C68" s="52" t="str">
        <f>VLOOKUP($A68,Raw,3,FALSE)</f>
        <v>Harry Minnette</v>
      </c>
      <c r="D68" s="62" t="str">
        <f>VLOOKUP($A68,Raw,2,FALSE)</f>
        <v>HRC</v>
      </c>
      <c r="E68" s="62" t="str">
        <f>VLOOKUP($A68,Raw,4,FALSE)</f>
        <v>M</v>
      </c>
      <c r="F68" s="62">
        <f t="shared" si="5"/>
        <v>58</v>
      </c>
      <c r="G68" s="63" t="str">
        <f t="shared" si="6"/>
        <v>HRC-M</v>
      </c>
      <c r="H68" s="22" t="str">
        <f t="shared" ref="H68:W68" si="129">IF($G68=H$4&amp;"-"&amp;H$5,IF(COUNTIF($G$6:$G68,"="&amp;$G68)&gt;5,"",$F68),"")</f>
        <v/>
      </c>
      <c r="I68" s="23" t="str">
        <f t="shared" si="129"/>
        <v/>
      </c>
      <c r="J68" s="24" t="str">
        <f t="shared" si="129"/>
        <v/>
      </c>
      <c r="K68" s="23" t="str">
        <f t="shared" si="129"/>
        <v/>
      </c>
      <c r="L68" s="24" t="str">
        <f t="shared" si="129"/>
        <v/>
      </c>
      <c r="M68" s="23" t="str">
        <f t="shared" si="129"/>
        <v/>
      </c>
      <c r="N68" s="24" t="str">
        <f t="shared" si="129"/>
        <v/>
      </c>
      <c r="O68" s="23" t="str">
        <f t="shared" si="129"/>
        <v/>
      </c>
      <c r="P68" s="24">
        <f t="shared" si="129"/>
        <v>58</v>
      </c>
      <c r="Q68" s="23" t="str">
        <f t="shared" si="129"/>
        <v/>
      </c>
      <c r="R68" s="24" t="str">
        <f t="shared" si="129"/>
        <v/>
      </c>
      <c r="S68" s="23" t="str">
        <f t="shared" si="129"/>
        <v/>
      </c>
      <c r="T68" s="24" t="str">
        <f t="shared" si="129"/>
        <v/>
      </c>
      <c r="U68" s="23" t="str">
        <f t="shared" si="129"/>
        <v/>
      </c>
      <c r="V68" s="24" t="str">
        <f t="shared" si="129"/>
        <v/>
      </c>
      <c r="W68" s="25" t="str">
        <f t="shared" si="129"/>
        <v/>
      </c>
      <c r="X68" s="58" t="str">
        <f t="shared" ref="X68:AM68" si="130">IF($G68=X$4&amp;"-"&amp;X$5,IF(COUNTIF($G$6:$G68,"="&amp;$G68)&gt;1000,"",MAX(X$6:X67)+1),"")</f>
        <v/>
      </c>
      <c r="Y68" s="59" t="str">
        <f t="shared" si="130"/>
        <v/>
      </c>
      <c r="Z68" s="58" t="str">
        <f t="shared" si="130"/>
        <v/>
      </c>
      <c r="AA68" s="59" t="str">
        <f t="shared" si="130"/>
        <v/>
      </c>
      <c r="AB68" s="58" t="str">
        <f t="shared" si="130"/>
        <v/>
      </c>
      <c r="AC68" s="59" t="str">
        <f t="shared" si="130"/>
        <v/>
      </c>
      <c r="AD68" s="58" t="str">
        <f t="shared" si="130"/>
        <v/>
      </c>
      <c r="AE68" s="59" t="str">
        <f t="shared" si="130"/>
        <v/>
      </c>
      <c r="AF68" s="58">
        <f t="shared" si="130"/>
        <v>3</v>
      </c>
      <c r="AG68" s="59" t="str">
        <f t="shared" si="130"/>
        <v/>
      </c>
      <c r="AH68" s="58" t="str">
        <f t="shared" si="130"/>
        <v/>
      </c>
      <c r="AI68" s="59" t="str">
        <f t="shared" si="130"/>
        <v/>
      </c>
      <c r="AJ68" s="58" t="str">
        <f t="shared" si="130"/>
        <v/>
      </c>
      <c r="AK68" s="59" t="str">
        <f t="shared" si="130"/>
        <v/>
      </c>
      <c r="AL68" s="58" t="str">
        <f t="shared" si="130"/>
        <v/>
      </c>
      <c r="AM68" s="60" t="str">
        <f t="shared" si="130"/>
        <v/>
      </c>
    </row>
    <row r="69" ht="15.75" customHeight="1">
      <c r="A69" s="61">
        <v>64.0</v>
      </c>
      <c r="B69" s="51" t="str">
        <f>VLOOKUP(A69,Times_2023!B66:C496,2,FALSE)</f>
        <v>0:21:08</v>
      </c>
      <c r="C69" s="52" t="str">
        <f>VLOOKUP($A69,Raw,3,FALSE)</f>
        <v>Chris Hunt</v>
      </c>
      <c r="D69" s="62" t="str">
        <f>VLOOKUP($A69,Raw,2,FALSE)</f>
        <v>ELY</v>
      </c>
      <c r="E69" s="62" t="str">
        <f>VLOOKUP($A69,Raw,4,FALSE)</f>
        <v>M</v>
      </c>
      <c r="F69" s="62">
        <f t="shared" si="5"/>
        <v>59</v>
      </c>
      <c r="G69" s="63" t="str">
        <f t="shared" si="6"/>
        <v>ELY-M</v>
      </c>
      <c r="H69" s="22" t="str">
        <f t="shared" ref="H69:W69" si="131">IF($G69=H$4&amp;"-"&amp;H$5,IF(COUNTIF($G$6:$G69,"="&amp;$G69)&gt;5,"",$F69),"")</f>
        <v/>
      </c>
      <c r="I69" s="23" t="str">
        <f t="shared" si="131"/>
        <v/>
      </c>
      <c r="J69" s="24" t="str">
        <f t="shared" si="131"/>
        <v/>
      </c>
      <c r="K69" s="23" t="str">
        <f t="shared" si="131"/>
        <v/>
      </c>
      <c r="L69" s="24" t="str">
        <f t="shared" si="131"/>
        <v/>
      </c>
      <c r="M69" s="23" t="str">
        <f t="shared" si="131"/>
        <v/>
      </c>
      <c r="N69" s="24" t="str">
        <f t="shared" si="131"/>
        <v/>
      </c>
      <c r="O69" s="23" t="str">
        <f t="shared" si="131"/>
        <v/>
      </c>
      <c r="P69" s="24" t="str">
        <f t="shared" si="131"/>
        <v/>
      </c>
      <c r="Q69" s="23" t="str">
        <f t="shared" si="131"/>
        <v/>
      </c>
      <c r="R69" s="24" t="str">
        <f t="shared" si="131"/>
        <v/>
      </c>
      <c r="S69" s="23" t="str">
        <f t="shared" si="131"/>
        <v/>
      </c>
      <c r="T69" s="24" t="str">
        <f t="shared" si="131"/>
        <v/>
      </c>
      <c r="U69" s="23" t="str">
        <f t="shared" si="131"/>
        <v/>
      </c>
      <c r="V69" s="24" t="str">
        <f t="shared" si="131"/>
        <v/>
      </c>
      <c r="W69" s="25" t="str">
        <f t="shared" si="131"/>
        <v/>
      </c>
      <c r="X69" s="58" t="str">
        <f t="shared" ref="X69:AM69" si="132">IF($G69=X$4&amp;"-"&amp;X$5,IF(COUNTIF($G$6:$G69,"="&amp;$G69)&gt;1000,"",MAX(X$6:X68)+1),"")</f>
        <v/>
      </c>
      <c r="Y69" s="59" t="str">
        <f t="shared" si="132"/>
        <v/>
      </c>
      <c r="Z69" s="58" t="str">
        <f t="shared" si="132"/>
        <v/>
      </c>
      <c r="AA69" s="59" t="str">
        <f t="shared" si="132"/>
        <v/>
      </c>
      <c r="AB69" s="58">
        <f t="shared" si="132"/>
        <v>9</v>
      </c>
      <c r="AC69" s="59" t="str">
        <f t="shared" si="132"/>
        <v/>
      </c>
      <c r="AD69" s="58" t="str">
        <f t="shared" si="132"/>
        <v/>
      </c>
      <c r="AE69" s="59" t="str">
        <f t="shared" si="132"/>
        <v/>
      </c>
      <c r="AF69" s="58" t="str">
        <f t="shared" si="132"/>
        <v/>
      </c>
      <c r="AG69" s="59" t="str">
        <f t="shared" si="132"/>
        <v/>
      </c>
      <c r="AH69" s="58" t="str">
        <f t="shared" si="132"/>
        <v/>
      </c>
      <c r="AI69" s="59" t="str">
        <f t="shared" si="132"/>
        <v/>
      </c>
      <c r="AJ69" s="58" t="str">
        <f t="shared" si="132"/>
        <v/>
      </c>
      <c r="AK69" s="59" t="str">
        <f t="shared" si="132"/>
        <v/>
      </c>
      <c r="AL69" s="58" t="str">
        <f t="shared" si="132"/>
        <v/>
      </c>
      <c r="AM69" s="60" t="str">
        <f t="shared" si="132"/>
        <v/>
      </c>
    </row>
    <row r="70" ht="15.75" customHeight="1">
      <c r="A70" s="64">
        <v>65.0</v>
      </c>
      <c r="B70" s="51" t="str">
        <f>VLOOKUP(A70,Times_2023!B67:C497,2,FALSE)</f>
        <v>0:21:09</v>
      </c>
      <c r="C70" s="52" t="str">
        <f>VLOOKUP($A70,Raw,3,FALSE)</f>
        <v>Thomas Allen</v>
      </c>
      <c r="D70" s="62" t="str">
        <f>VLOOKUP($A70,Raw,2,FALSE)</f>
        <v>HRC</v>
      </c>
      <c r="E70" s="62" t="str">
        <f>VLOOKUP($A70,Raw,4,FALSE)</f>
        <v>M</v>
      </c>
      <c r="F70" s="62">
        <f t="shared" si="5"/>
        <v>60</v>
      </c>
      <c r="G70" s="63" t="str">
        <f t="shared" si="6"/>
        <v>HRC-M</v>
      </c>
      <c r="H70" s="22" t="str">
        <f t="shared" ref="H70:W70" si="133">IF($G70=H$4&amp;"-"&amp;H$5,IF(COUNTIF($G$6:$G70,"="&amp;$G70)&gt;5,"",$F70),"")</f>
        <v/>
      </c>
      <c r="I70" s="23" t="str">
        <f t="shared" si="133"/>
        <v/>
      </c>
      <c r="J70" s="24" t="str">
        <f t="shared" si="133"/>
        <v/>
      </c>
      <c r="K70" s="23" t="str">
        <f t="shared" si="133"/>
        <v/>
      </c>
      <c r="L70" s="24" t="str">
        <f t="shared" si="133"/>
        <v/>
      </c>
      <c r="M70" s="23" t="str">
        <f t="shared" si="133"/>
        <v/>
      </c>
      <c r="N70" s="24" t="str">
        <f t="shared" si="133"/>
        <v/>
      </c>
      <c r="O70" s="23" t="str">
        <f t="shared" si="133"/>
        <v/>
      </c>
      <c r="P70" s="24">
        <f t="shared" si="133"/>
        <v>60</v>
      </c>
      <c r="Q70" s="23" t="str">
        <f t="shared" si="133"/>
        <v/>
      </c>
      <c r="R70" s="24" t="str">
        <f t="shared" si="133"/>
        <v/>
      </c>
      <c r="S70" s="23" t="str">
        <f t="shared" si="133"/>
        <v/>
      </c>
      <c r="T70" s="24" t="str">
        <f t="shared" si="133"/>
        <v/>
      </c>
      <c r="U70" s="23" t="str">
        <f t="shared" si="133"/>
        <v/>
      </c>
      <c r="V70" s="24" t="str">
        <f t="shared" si="133"/>
        <v/>
      </c>
      <c r="W70" s="25" t="str">
        <f t="shared" si="133"/>
        <v/>
      </c>
      <c r="X70" s="58" t="str">
        <f t="shared" ref="X70:AM70" si="134">IF($G70=X$4&amp;"-"&amp;X$5,IF(COUNTIF($G$6:$G70,"="&amp;$G70)&gt;1000,"",MAX(X$6:X69)+1),"")</f>
        <v/>
      </c>
      <c r="Y70" s="59" t="str">
        <f t="shared" si="134"/>
        <v/>
      </c>
      <c r="Z70" s="58" t="str">
        <f t="shared" si="134"/>
        <v/>
      </c>
      <c r="AA70" s="59" t="str">
        <f t="shared" si="134"/>
        <v/>
      </c>
      <c r="AB70" s="58" t="str">
        <f t="shared" si="134"/>
        <v/>
      </c>
      <c r="AC70" s="59" t="str">
        <f t="shared" si="134"/>
        <v/>
      </c>
      <c r="AD70" s="58" t="str">
        <f t="shared" si="134"/>
        <v/>
      </c>
      <c r="AE70" s="59" t="str">
        <f t="shared" si="134"/>
        <v/>
      </c>
      <c r="AF70" s="58">
        <f t="shared" si="134"/>
        <v>4</v>
      </c>
      <c r="AG70" s="59" t="str">
        <f t="shared" si="134"/>
        <v/>
      </c>
      <c r="AH70" s="58" t="str">
        <f t="shared" si="134"/>
        <v/>
      </c>
      <c r="AI70" s="59" t="str">
        <f t="shared" si="134"/>
        <v/>
      </c>
      <c r="AJ70" s="58" t="str">
        <f t="shared" si="134"/>
        <v/>
      </c>
      <c r="AK70" s="59" t="str">
        <f t="shared" si="134"/>
        <v/>
      </c>
      <c r="AL70" s="58" t="str">
        <f t="shared" si="134"/>
        <v/>
      </c>
      <c r="AM70" s="60" t="str">
        <f t="shared" si="134"/>
        <v/>
      </c>
    </row>
    <row r="71" ht="15.75" customHeight="1">
      <c r="A71" s="61">
        <v>66.0</v>
      </c>
      <c r="B71" s="51" t="str">
        <f>VLOOKUP(A71,Times_2023!B68:C498,2,FALSE)</f>
        <v>0:21:11</v>
      </c>
      <c r="C71" s="52" t="str">
        <f>VLOOKUP($A71,Raw,3,FALSE)</f>
        <v>Charlie Minnette</v>
      </c>
      <c r="D71" s="62" t="str">
        <f>VLOOKUP($A71,Raw,2,FALSE)</f>
        <v>HRC</v>
      </c>
      <c r="E71" s="62" t="str">
        <f>VLOOKUP($A71,Raw,4,FALSE)</f>
        <v>M</v>
      </c>
      <c r="F71" s="62">
        <f t="shared" si="5"/>
        <v>61</v>
      </c>
      <c r="G71" s="63" t="str">
        <f t="shared" si="6"/>
        <v>HRC-M</v>
      </c>
      <c r="H71" s="22" t="str">
        <f t="shared" ref="H71:W71" si="135">IF($G71=H$4&amp;"-"&amp;H$5,IF(COUNTIF($G$6:$G71,"="&amp;$G71)&gt;5,"",$F71),"")</f>
        <v/>
      </c>
      <c r="I71" s="23" t="str">
        <f t="shared" si="135"/>
        <v/>
      </c>
      <c r="J71" s="24" t="str">
        <f t="shared" si="135"/>
        <v/>
      </c>
      <c r="K71" s="23" t="str">
        <f t="shared" si="135"/>
        <v/>
      </c>
      <c r="L71" s="24" t="str">
        <f t="shared" si="135"/>
        <v/>
      </c>
      <c r="M71" s="23" t="str">
        <f t="shared" si="135"/>
        <v/>
      </c>
      <c r="N71" s="24" t="str">
        <f t="shared" si="135"/>
        <v/>
      </c>
      <c r="O71" s="23" t="str">
        <f t="shared" si="135"/>
        <v/>
      </c>
      <c r="P71" s="24">
        <f t="shared" si="135"/>
        <v>61</v>
      </c>
      <c r="Q71" s="23" t="str">
        <f t="shared" si="135"/>
        <v/>
      </c>
      <c r="R71" s="24" t="str">
        <f t="shared" si="135"/>
        <v/>
      </c>
      <c r="S71" s="23" t="str">
        <f t="shared" si="135"/>
        <v/>
      </c>
      <c r="T71" s="24" t="str">
        <f t="shared" si="135"/>
        <v/>
      </c>
      <c r="U71" s="23" t="str">
        <f t="shared" si="135"/>
        <v/>
      </c>
      <c r="V71" s="24" t="str">
        <f t="shared" si="135"/>
        <v/>
      </c>
      <c r="W71" s="25" t="str">
        <f t="shared" si="135"/>
        <v/>
      </c>
      <c r="X71" s="58" t="str">
        <f t="shared" ref="X71:AM71" si="136">IF($G71=X$4&amp;"-"&amp;X$5,IF(COUNTIF($G$6:$G71,"="&amp;$G71)&gt;1000,"",MAX(X$6:X70)+1),"")</f>
        <v/>
      </c>
      <c r="Y71" s="59" t="str">
        <f t="shared" si="136"/>
        <v/>
      </c>
      <c r="Z71" s="58" t="str">
        <f t="shared" si="136"/>
        <v/>
      </c>
      <c r="AA71" s="59" t="str">
        <f t="shared" si="136"/>
        <v/>
      </c>
      <c r="AB71" s="58" t="str">
        <f t="shared" si="136"/>
        <v/>
      </c>
      <c r="AC71" s="59" t="str">
        <f t="shared" si="136"/>
        <v/>
      </c>
      <c r="AD71" s="58" t="str">
        <f t="shared" si="136"/>
        <v/>
      </c>
      <c r="AE71" s="59" t="str">
        <f t="shared" si="136"/>
        <v/>
      </c>
      <c r="AF71" s="58">
        <f t="shared" si="136"/>
        <v>5</v>
      </c>
      <c r="AG71" s="59" t="str">
        <f t="shared" si="136"/>
        <v/>
      </c>
      <c r="AH71" s="58" t="str">
        <f t="shared" si="136"/>
        <v/>
      </c>
      <c r="AI71" s="59" t="str">
        <f t="shared" si="136"/>
        <v/>
      </c>
      <c r="AJ71" s="58" t="str">
        <f t="shared" si="136"/>
        <v/>
      </c>
      <c r="AK71" s="59" t="str">
        <f t="shared" si="136"/>
        <v/>
      </c>
      <c r="AL71" s="58" t="str">
        <f t="shared" si="136"/>
        <v/>
      </c>
      <c r="AM71" s="60" t="str">
        <f t="shared" si="136"/>
        <v/>
      </c>
    </row>
    <row r="72" ht="15.75" customHeight="1">
      <c r="A72" s="64">
        <v>67.0</v>
      </c>
      <c r="B72" s="51" t="str">
        <f>VLOOKUP(A72,Times_2023!B69:C499,2,FALSE)</f>
        <v>0:21:13</v>
      </c>
      <c r="C72" s="52" t="str">
        <f>VLOOKUP($A72,Raw,3,FALSE)</f>
        <v>Alan Taylor</v>
      </c>
      <c r="D72" s="62" t="str">
        <f>VLOOKUP($A72,Raw,2,FALSE)</f>
        <v>SS</v>
      </c>
      <c r="E72" s="62" t="str">
        <f>VLOOKUP($A72,Raw,4,FALSE)</f>
        <v>M</v>
      </c>
      <c r="F72" s="62">
        <f t="shared" si="5"/>
        <v>62</v>
      </c>
      <c r="G72" s="63" t="str">
        <f t="shared" si="6"/>
        <v>SS-M</v>
      </c>
      <c r="H72" s="22" t="str">
        <f t="shared" ref="H72:W72" si="137">IF($G72=H$4&amp;"-"&amp;H$5,IF(COUNTIF($G$6:$G72,"="&amp;$G72)&gt;5,"",$F72),"")</f>
        <v/>
      </c>
      <c r="I72" s="23" t="str">
        <f t="shared" si="137"/>
        <v/>
      </c>
      <c r="J72" s="24" t="str">
        <f t="shared" si="137"/>
        <v/>
      </c>
      <c r="K72" s="23" t="str">
        <f t="shared" si="137"/>
        <v/>
      </c>
      <c r="L72" s="24" t="str">
        <f t="shared" si="137"/>
        <v/>
      </c>
      <c r="M72" s="23" t="str">
        <f t="shared" si="137"/>
        <v/>
      </c>
      <c r="N72" s="24" t="str">
        <f t="shared" si="137"/>
        <v/>
      </c>
      <c r="O72" s="23" t="str">
        <f t="shared" si="137"/>
        <v/>
      </c>
      <c r="P72" s="24" t="str">
        <f t="shared" si="137"/>
        <v/>
      </c>
      <c r="Q72" s="23" t="str">
        <f t="shared" si="137"/>
        <v/>
      </c>
      <c r="R72" s="24" t="str">
        <f t="shared" si="137"/>
        <v/>
      </c>
      <c r="S72" s="23" t="str">
        <f t="shared" si="137"/>
        <v/>
      </c>
      <c r="T72" s="24" t="str">
        <f t="shared" si="137"/>
        <v/>
      </c>
      <c r="U72" s="23" t="str">
        <f t="shared" si="137"/>
        <v/>
      </c>
      <c r="V72" s="24">
        <f t="shared" si="137"/>
        <v>62</v>
      </c>
      <c r="W72" s="25" t="str">
        <f t="shared" si="137"/>
        <v/>
      </c>
      <c r="X72" s="58" t="str">
        <f t="shared" ref="X72:AM72" si="138">IF($G72=X$4&amp;"-"&amp;X$5,IF(COUNTIF($G$6:$G72,"="&amp;$G72)&gt;1000,"",MAX(X$6:X71)+1),"")</f>
        <v/>
      </c>
      <c r="Y72" s="59" t="str">
        <f t="shared" si="138"/>
        <v/>
      </c>
      <c r="Z72" s="58" t="str">
        <f t="shared" si="138"/>
        <v/>
      </c>
      <c r="AA72" s="59" t="str">
        <f t="shared" si="138"/>
        <v/>
      </c>
      <c r="AB72" s="58" t="str">
        <f t="shared" si="138"/>
        <v/>
      </c>
      <c r="AC72" s="59" t="str">
        <f t="shared" si="138"/>
        <v/>
      </c>
      <c r="AD72" s="58" t="str">
        <f t="shared" si="138"/>
        <v/>
      </c>
      <c r="AE72" s="59" t="str">
        <f t="shared" si="138"/>
        <v/>
      </c>
      <c r="AF72" s="58" t="str">
        <f t="shared" si="138"/>
        <v/>
      </c>
      <c r="AG72" s="59" t="str">
        <f t="shared" si="138"/>
        <v/>
      </c>
      <c r="AH72" s="58" t="str">
        <f t="shared" si="138"/>
        <v/>
      </c>
      <c r="AI72" s="59" t="str">
        <f t="shared" si="138"/>
        <v/>
      </c>
      <c r="AJ72" s="58" t="str">
        <f t="shared" si="138"/>
        <v/>
      </c>
      <c r="AK72" s="59" t="str">
        <f t="shared" si="138"/>
        <v/>
      </c>
      <c r="AL72" s="58">
        <f t="shared" si="138"/>
        <v>4</v>
      </c>
      <c r="AM72" s="60" t="str">
        <f t="shared" si="138"/>
        <v/>
      </c>
    </row>
    <row r="73" ht="15.75" customHeight="1">
      <c r="A73" s="61">
        <v>68.0</v>
      </c>
      <c r="B73" s="51" t="str">
        <f>VLOOKUP(A73,Times_2023!B70:C500,2,FALSE)</f>
        <v>0:21:14</v>
      </c>
      <c r="C73" s="52" t="str">
        <f>VLOOKUP($A73,Raw,3,FALSE)</f>
        <v>Peter Royle</v>
      </c>
      <c r="D73" s="62" t="str">
        <f>VLOOKUP($A73,Raw,2,FALSE)</f>
        <v>ELY</v>
      </c>
      <c r="E73" s="62" t="str">
        <f>VLOOKUP($A73,Raw,4,FALSE)</f>
        <v>M</v>
      </c>
      <c r="F73" s="62">
        <f t="shared" si="5"/>
        <v>63</v>
      </c>
      <c r="G73" s="63" t="str">
        <f t="shared" si="6"/>
        <v>ELY-M</v>
      </c>
      <c r="H73" s="22" t="str">
        <f t="shared" ref="H73:W73" si="139">IF($G73=H$4&amp;"-"&amp;H$5,IF(COUNTIF($G$6:$G73,"="&amp;$G73)&gt;5,"",$F73),"")</f>
        <v/>
      </c>
      <c r="I73" s="23" t="str">
        <f t="shared" si="139"/>
        <v/>
      </c>
      <c r="J73" s="24" t="str">
        <f t="shared" si="139"/>
        <v/>
      </c>
      <c r="K73" s="23" t="str">
        <f t="shared" si="139"/>
        <v/>
      </c>
      <c r="L73" s="24" t="str">
        <f t="shared" si="139"/>
        <v/>
      </c>
      <c r="M73" s="23" t="str">
        <f t="shared" si="139"/>
        <v/>
      </c>
      <c r="N73" s="24" t="str">
        <f t="shared" si="139"/>
        <v/>
      </c>
      <c r="O73" s="23" t="str">
        <f t="shared" si="139"/>
        <v/>
      </c>
      <c r="P73" s="24" t="str">
        <f t="shared" si="139"/>
        <v/>
      </c>
      <c r="Q73" s="23" t="str">
        <f t="shared" si="139"/>
        <v/>
      </c>
      <c r="R73" s="24" t="str">
        <f t="shared" si="139"/>
        <v/>
      </c>
      <c r="S73" s="23" t="str">
        <f t="shared" si="139"/>
        <v/>
      </c>
      <c r="T73" s="24" t="str">
        <f t="shared" si="139"/>
        <v/>
      </c>
      <c r="U73" s="23" t="str">
        <f t="shared" si="139"/>
        <v/>
      </c>
      <c r="V73" s="24" t="str">
        <f t="shared" si="139"/>
        <v/>
      </c>
      <c r="W73" s="25" t="str">
        <f t="shared" si="139"/>
        <v/>
      </c>
      <c r="X73" s="58" t="str">
        <f t="shared" ref="X73:AM73" si="140">IF($G73=X$4&amp;"-"&amp;X$5,IF(COUNTIF($G$6:$G73,"="&amp;$G73)&gt;1000,"",MAX(X$6:X72)+1),"")</f>
        <v/>
      </c>
      <c r="Y73" s="59" t="str">
        <f t="shared" si="140"/>
        <v/>
      </c>
      <c r="Z73" s="58" t="str">
        <f t="shared" si="140"/>
        <v/>
      </c>
      <c r="AA73" s="59" t="str">
        <f t="shared" si="140"/>
        <v/>
      </c>
      <c r="AB73" s="58">
        <f t="shared" si="140"/>
        <v>10</v>
      </c>
      <c r="AC73" s="59" t="str">
        <f t="shared" si="140"/>
        <v/>
      </c>
      <c r="AD73" s="58" t="str">
        <f t="shared" si="140"/>
        <v/>
      </c>
      <c r="AE73" s="59" t="str">
        <f t="shared" si="140"/>
        <v/>
      </c>
      <c r="AF73" s="58" t="str">
        <f t="shared" si="140"/>
        <v/>
      </c>
      <c r="AG73" s="59" t="str">
        <f t="shared" si="140"/>
        <v/>
      </c>
      <c r="AH73" s="58" t="str">
        <f t="shared" si="140"/>
        <v/>
      </c>
      <c r="AI73" s="59" t="str">
        <f t="shared" si="140"/>
        <v/>
      </c>
      <c r="AJ73" s="58" t="str">
        <f t="shared" si="140"/>
        <v/>
      </c>
      <c r="AK73" s="59" t="str">
        <f t="shared" si="140"/>
        <v/>
      </c>
      <c r="AL73" s="58" t="str">
        <f t="shared" si="140"/>
        <v/>
      </c>
      <c r="AM73" s="60" t="str">
        <f t="shared" si="140"/>
        <v/>
      </c>
    </row>
    <row r="74" ht="15.75" customHeight="1">
      <c r="A74" s="64">
        <v>69.0</v>
      </c>
      <c r="B74" s="51" t="str">
        <f>VLOOKUP(A74,Times_2023!B71:C501,2,FALSE)</f>
        <v>0:21:16</v>
      </c>
      <c r="C74" s="52" t="str">
        <f>VLOOKUP($A74,Raw,3,FALSE)</f>
        <v>Marc Feary</v>
      </c>
      <c r="D74" s="62" t="str">
        <f>VLOOKUP($A74,Raw,2,FALSE)</f>
        <v>NJ</v>
      </c>
      <c r="E74" s="62" t="str">
        <f>VLOOKUP($A74,Raw,4,FALSE)</f>
        <v>M</v>
      </c>
      <c r="F74" s="62">
        <f t="shared" si="5"/>
        <v>64</v>
      </c>
      <c r="G74" s="63" t="str">
        <f t="shared" si="6"/>
        <v>NJ-M</v>
      </c>
      <c r="H74" s="22" t="str">
        <f t="shared" ref="H74:W74" si="141">IF($G74=H$4&amp;"-"&amp;H$5,IF(COUNTIF($G$6:$G74,"="&amp;$G74)&gt;5,"",$F74),"")</f>
        <v/>
      </c>
      <c r="I74" s="23" t="str">
        <f t="shared" si="141"/>
        <v/>
      </c>
      <c r="J74" s="24" t="str">
        <f t="shared" si="141"/>
        <v/>
      </c>
      <c r="K74" s="23" t="str">
        <f t="shared" si="141"/>
        <v/>
      </c>
      <c r="L74" s="24" t="str">
        <f t="shared" si="141"/>
        <v/>
      </c>
      <c r="M74" s="23" t="str">
        <f t="shared" si="141"/>
        <v/>
      </c>
      <c r="N74" s="24" t="str">
        <f t="shared" si="141"/>
        <v/>
      </c>
      <c r="O74" s="23" t="str">
        <f t="shared" si="141"/>
        <v/>
      </c>
      <c r="P74" s="24" t="str">
        <f t="shared" si="141"/>
        <v/>
      </c>
      <c r="Q74" s="23" t="str">
        <f t="shared" si="141"/>
        <v/>
      </c>
      <c r="R74" s="24" t="str">
        <f t="shared" si="141"/>
        <v/>
      </c>
      <c r="S74" s="23" t="str">
        <f t="shared" si="141"/>
        <v/>
      </c>
      <c r="T74" s="24" t="str">
        <f t="shared" si="141"/>
        <v/>
      </c>
      <c r="U74" s="23" t="str">
        <f t="shared" si="141"/>
        <v/>
      </c>
      <c r="V74" s="24" t="str">
        <f t="shared" si="141"/>
        <v/>
      </c>
      <c r="W74" s="25" t="str">
        <f t="shared" si="141"/>
        <v/>
      </c>
      <c r="X74" s="58" t="str">
        <f t="shared" ref="X74:AM74" si="142">IF($G74=X$4&amp;"-"&amp;X$5,IF(COUNTIF($G$6:$G74,"="&amp;$G74)&gt;1000,"",MAX(X$6:X73)+1),"")</f>
        <v/>
      </c>
      <c r="Y74" s="59" t="str">
        <f t="shared" si="142"/>
        <v/>
      </c>
      <c r="Z74" s="58" t="str">
        <f t="shared" si="142"/>
        <v/>
      </c>
      <c r="AA74" s="59" t="str">
        <f t="shared" si="142"/>
        <v/>
      </c>
      <c r="AB74" s="58" t="str">
        <f t="shared" si="142"/>
        <v/>
      </c>
      <c r="AC74" s="59" t="str">
        <f t="shared" si="142"/>
        <v/>
      </c>
      <c r="AD74" s="58" t="str">
        <f t="shared" si="142"/>
        <v/>
      </c>
      <c r="AE74" s="59" t="str">
        <f t="shared" si="142"/>
        <v/>
      </c>
      <c r="AF74" s="58" t="str">
        <f t="shared" si="142"/>
        <v/>
      </c>
      <c r="AG74" s="59" t="str">
        <f t="shared" si="142"/>
        <v/>
      </c>
      <c r="AH74" s="58">
        <f t="shared" si="142"/>
        <v>6</v>
      </c>
      <c r="AI74" s="59" t="str">
        <f t="shared" si="142"/>
        <v/>
      </c>
      <c r="AJ74" s="58" t="str">
        <f t="shared" si="142"/>
        <v/>
      </c>
      <c r="AK74" s="59" t="str">
        <f t="shared" si="142"/>
        <v/>
      </c>
      <c r="AL74" s="58" t="str">
        <f t="shared" si="142"/>
        <v/>
      </c>
      <c r="AM74" s="60" t="str">
        <f t="shared" si="142"/>
        <v/>
      </c>
    </row>
    <row r="75" ht="15.75" customHeight="1">
      <c r="A75" s="61">
        <v>70.0</v>
      </c>
      <c r="B75" s="51" t="str">
        <f>VLOOKUP(A75,Times_2023!B72:C502,2,FALSE)</f>
        <v>0:21:17</v>
      </c>
      <c r="C75" s="52" t="str">
        <f>VLOOKUP($A75,Raw,3,FALSE)</f>
        <v>Will Allen</v>
      </c>
      <c r="D75" s="62" t="str">
        <f>VLOOKUP($A75,Raw,2,FALSE)</f>
        <v>HI</v>
      </c>
      <c r="E75" s="62" t="str">
        <f>VLOOKUP($A75,Raw,4,FALSE)</f>
        <v>M</v>
      </c>
      <c r="F75" s="62">
        <f t="shared" si="5"/>
        <v>65</v>
      </c>
      <c r="G75" s="63" t="str">
        <f t="shared" si="6"/>
        <v>HI-M</v>
      </c>
      <c r="H75" s="22" t="str">
        <f t="shared" ref="H75:W75" si="143">IF($G75=H$4&amp;"-"&amp;H$5,IF(COUNTIF($G$6:$G75,"="&amp;$G75)&gt;5,"",$F75),"")</f>
        <v/>
      </c>
      <c r="I75" s="23" t="str">
        <f t="shared" si="143"/>
        <v/>
      </c>
      <c r="J75" s="24" t="str">
        <f t="shared" si="143"/>
        <v/>
      </c>
      <c r="K75" s="23" t="str">
        <f t="shared" si="143"/>
        <v/>
      </c>
      <c r="L75" s="24" t="str">
        <f t="shared" si="143"/>
        <v/>
      </c>
      <c r="M75" s="23" t="str">
        <f t="shared" si="143"/>
        <v/>
      </c>
      <c r="N75" s="24" t="str">
        <f t="shared" si="143"/>
        <v/>
      </c>
      <c r="O75" s="23" t="str">
        <f t="shared" si="143"/>
        <v/>
      </c>
      <c r="P75" s="24" t="str">
        <f t="shared" si="143"/>
        <v/>
      </c>
      <c r="Q75" s="23" t="str">
        <f t="shared" si="143"/>
        <v/>
      </c>
      <c r="R75" s="24" t="str">
        <f t="shared" si="143"/>
        <v/>
      </c>
      <c r="S75" s="23" t="str">
        <f t="shared" si="143"/>
        <v/>
      </c>
      <c r="T75" s="24" t="str">
        <f t="shared" si="143"/>
        <v/>
      </c>
      <c r="U75" s="23" t="str">
        <f t="shared" si="143"/>
        <v/>
      </c>
      <c r="V75" s="24" t="str">
        <f t="shared" si="143"/>
        <v/>
      </c>
      <c r="W75" s="25" t="str">
        <f t="shared" si="143"/>
        <v/>
      </c>
      <c r="X75" s="58" t="str">
        <f t="shared" ref="X75:AM75" si="144">IF($G75=X$4&amp;"-"&amp;X$5,IF(COUNTIF($G$6:$G75,"="&amp;$G75)&gt;1000,"",MAX(X$6:X74)+1),"")</f>
        <v/>
      </c>
      <c r="Y75" s="59" t="str">
        <f t="shared" si="144"/>
        <v/>
      </c>
      <c r="Z75" s="58" t="str">
        <f t="shared" si="144"/>
        <v/>
      </c>
      <c r="AA75" s="59" t="str">
        <f t="shared" si="144"/>
        <v/>
      </c>
      <c r="AB75" s="58" t="str">
        <f t="shared" si="144"/>
        <v/>
      </c>
      <c r="AC75" s="59" t="str">
        <f t="shared" si="144"/>
        <v/>
      </c>
      <c r="AD75" s="58">
        <f t="shared" si="144"/>
        <v>9</v>
      </c>
      <c r="AE75" s="59" t="str">
        <f t="shared" si="144"/>
        <v/>
      </c>
      <c r="AF75" s="58" t="str">
        <f t="shared" si="144"/>
        <v/>
      </c>
      <c r="AG75" s="59" t="str">
        <f t="shared" si="144"/>
        <v/>
      </c>
      <c r="AH75" s="58" t="str">
        <f t="shared" si="144"/>
        <v/>
      </c>
      <c r="AI75" s="59" t="str">
        <f t="shared" si="144"/>
        <v/>
      </c>
      <c r="AJ75" s="58" t="str">
        <f t="shared" si="144"/>
        <v/>
      </c>
      <c r="AK75" s="59" t="str">
        <f t="shared" si="144"/>
        <v/>
      </c>
      <c r="AL75" s="58" t="str">
        <f t="shared" si="144"/>
        <v/>
      </c>
      <c r="AM75" s="60" t="str">
        <f t="shared" si="144"/>
        <v/>
      </c>
    </row>
    <row r="76" ht="15.75" customHeight="1">
      <c r="A76" s="64">
        <v>71.0</v>
      </c>
      <c r="B76" s="51" t="str">
        <f>VLOOKUP(A76,Times_2023!B73:C503,2,FALSE)</f>
        <v>0:21:20</v>
      </c>
      <c r="C76" s="52" t="str">
        <f>VLOOKUP($A76,Raw,3,FALSE)</f>
        <v>Jonathan Durward</v>
      </c>
      <c r="D76" s="62" t="str">
        <f>VLOOKUP($A76,Raw,2,FALSE)</f>
        <v>CTC</v>
      </c>
      <c r="E76" s="62" t="str">
        <f>VLOOKUP($A76,Raw,4,FALSE)</f>
        <v>M</v>
      </c>
      <c r="F76" s="62">
        <f t="shared" si="5"/>
        <v>66</v>
      </c>
      <c r="G76" s="63" t="str">
        <f t="shared" si="6"/>
        <v>CTC-M</v>
      </c>
      <c r="H76" s="22" t="str">
        <f t="shared" ref="H76:W76" si="145">IF($G76=H$4&amp;"-"&amp;H$5,IF(COUNTIF($G$6:$G76,"="&amp;$G76)&gt;5,"",$F76),"")</f>
        <v/>
      </c>
      <c r="I76" s="23" t="str">
        <f t="shared" si="145"/>
        <v/>
      </c>
      <c r="J76" s="24" t="str">
        <f t="shared" si="145"/>
        <v/>
      </c>
      <c r="K76" s="23" t="str">
        <f t="shared" si="145"/>
        <v/>
      </c>
      <c r="L76" s="24" t="str">
        <f t="shared" si="145"/>
        <v/>
      </c>
      <c r="M76" s="23" t="str">
        <f t="shared" si="145"/>
        <v/>
      </c>
      <c r="N76" s="24" t="str">
        <f t="shared" si="145"/>
        <v/>
      </c>
      <c r="O76" s="23" t="str">
        <f t="shared" si="145"/>
        <v/>
      </c>
      <c r="P76" s="24" t="str">
        <f t="shared" si="145"/>
        <v/>
      </c>
      <c r="Q76" s="23" t="str">
        <f t="shared" si="145"/>
        <v/>
      </c>
      <c r="R76" s="24" t="str">
        <f t="shared" si="145"/>
        <v/>
      </c>
      <c r="S76" s="23" t="str">
        <f t="shared" si="145"/>
        <v/>
      </c>
      <c r="T76" s="24" t="str">
        <f t="shared" si="145"/>
        <v/>
      </c>
      <c r="U76" s="23" t="str">
        <f t="shared" si="145"/>
        <v/>
      </c>
      <c r="V76" s="24" t="str">
        <f t="shared" si="145"/>
        <v/>
      </c>
      <c r="W76" s="25" t="str">
        <f t="shared" si="145"/>
        <v/>
      </c>
      <c r="X76" s="58" t="str">
        <f t="shared" ref="X76:AM76" si="146">IF($G76=X$4&amp;"-"&amp;X$5,IF(COUNTIF($G$6:$G76,"="&amp;$G76)&gt;1000,"",MAX(X$6:X75)+1),"")</f>
        <v/>
      </c>
      <c r="Y76" s="59" t="str">
        <f t="shared" si="146"/>
        <v/>
      </c>
      <c r="Z76" s="58">
        <f t="shared" si="146"/>
        <v>8</v>
      </c>
      <c r="AA76" s="59" t="str">
        <f t="shared" si="146"/>
        <v/>
      </c>
      <c r="AB76" s="58" t="str">
        <f t="shared" si="146"/>
        <v/>
      </c>
      <c r="AC76" s="59" t="str">
        <f t="shared" si="146"/>
        <v/>
      </c>
      <c r="AD76" s="58" t="str">
        <f t="shared" si="146"/>
        <v/>
      </c>
      <c r="AE76" s="59" t="str">
        <f t="shared" si="146"/>
        <v/>
      </c>
      <c r="AF76" s="58" t="str">
        <f t="shared" si="146"/>
        <v/>
      </c>
      <c r="AG76" s="59" t="str">
        <f t="shared" si="146"/>
        <v/>
      </c>
      <c r="AH76" s="58" t="str">
        <f t="shared" si="146"/>
        <v/>
      </c>
      <c r="AI76" s="59" t="str">
        <f t="shared" si="146"/>
        <v/>
      </c>
      <c r="AJ76" s="58" t="str">
        <f t="shared" si="146"/>
        <v/>
      </c>
      <c r="AK76" s="59" t="str">
        <f t="shared" si="146"/>
        <v/>
      </c>
      <c r="AL76" s="58" t="str">
        <f t="shared" si="146"/>
        <v/>
      </c>
      <c r="AM76" s="60" t="str">
        <f t="shared" si="146"/>
        <v/>
      </c>
    </row>
    <row r="77" ht="15.75" customHeight="1">
      <c r="A77" s="61">
        <v>72.0</v>
      </c>
      <c r="B77" s="51" t="str">
        <f>VLOOKUP(A77,Times_2023!B74:C504,2,FALSE)</f>
        <v>0:21:24</v>
      </c>
      <c r="C77" s="52" t="str">
        <f>VLOOKUP($A77,Raw,3,FALSE)</f>
        <v>Peter Wood</v>
      </c>
      <c r="D77" s="62" t="str">
        <f>VLOOKUP($A77,Raw,2,FALSE)</f>
        <v>ELY</v>
      </c>
      <c r="E77" s="62" t="str">
        <f>VLOOKUP($A77,Raw,4,FALSE)</f>
        <v>M</v>
      </c>
      <c r="F77" s="62">
        <f t="shared" si="5"/>
        <v>67</v>
      </c>
      <c r="G77" s="63" t="str">
        <f t="shared" si="6"/>
        <v>ELY-M</v>
      </c>
      <c r="H77" s="22" t="str">
        <f t="shared" ref="H77:W77" si="147">IF($G77=H$4&amp;"-"&amp;H$5,IF(COUNTIF($G$6:$G77,"="&amp;$G77)&gt;5,"",$F77),"")</f>
        <v/>
      </c>
      <c r="I77" s="23" t="str">
        <f t="shared" si="147"/>
        <v/>
      </c>
      <c r="J77" s="24" t="str">
        <f t="shared" si="147"/>
        <v/>
      </c>
      <c r="K77" s="23" t="str">
        <f t="shared" si="147"/>
        <v/>
      </c>
      <c r="L77" s="24" t="str">
        <f t="shared" si="147"/>
        <v/>
      </c>
      <c r="M77" s="23" t="str">
        <f t="shared" si="147"/>
        <v/>
      </c>
      <c r="N77" s="24" t="str">
        <f t="shared" si="147"/>
        <v/>
      </c>
      <c r="O77" s="23" t="str">
        <f t="shared" si="147"/>
        <v/>
      </c>
      <c r="P77" s="24" t="str">
        <f t="shared" si="147"/>
        <v/>
      </c>
      <c r="Q77" s="23" t="str">
        <f t="shared" si="147"/>
        <v/>
      </c>
      <c r="R77" s="24" t="str">
        <f t="shared" si="147"/>
        <v/>
      </c>
      <c r="S77" s="23" t="str">
        <f t="shared" si="147"/>
        <v/>
      </c>
      <c r="T77" s="24" t="str">
        <f t="shared" si="147"/>
        <v/>
      </c>
      <c r="U77" s="23" t="str">
        <f t="shared" si="147"/>
        <v/>
      </c>
      <c r="V77" s="24" t="str">
        <f t="shared" si="147"/>
        <v/>
      </c>
      <c r="W77" s="25" t="str">
        <f t="shared" si="147"/>
        <v/>
      </c>
      <c r="X77" s="58" t="str">
        <f t="shared" ref="X77:AM77" si="148">IF($G77=X$4&amp;"-"&amp;X$5,IF(COUNTIF($G$6:$G77,"="&amp;$G77)&gt;1000,"",MAX(X$6:X76)+1),"")</f>
        <v/>
      </c>
      <c r="Y77" s="59" t="str">
        <f t="shared" si="148"/>
        <v/>
      </c>
      <c r="Z77" s="58" t="str">
        <f t="shared" si="148"/>
        <v/>
      </c>
      <c r="AA77" s="59" t="str">
        <f t="shared" si="148"/>
        <v/>
      </c>
      <c r="AB77" s="58">
        <f t="shared" si="148"/>
        <v>11</v>
      </c>
      <c r="AC77" s="59" t="str">
        <f t="shared" si="148"/>
        <v/>
      </c>
      <c r="AD77" s="58" t="str">
        <f t="shared" si="148"/>
        <v/>
      </c>
      <c r="AE77" s="59" t="str">
        <f t="shared" si="148"/>
        <v/>
      </c>
      <c r="AF77" s="58" t="str">
        <f t="shared" si="148"/>
        <v/>
      </c>
      <c r="AG77" s="59" t="str">
        <f t="shared" si="148"/>
        <v/>
      </c>
      <c r="AH77" s="58" t="str">
        <f t="shared" si="148"/>
        <v/>
      </c>
      <c r="AI77" s="59" t="str">
        <f t="shared" si="148"/>
        <v/>
      </c>
      <c r="AJ77" s="58" t="str">
        <f t="shared" si="148"/>
        <v/>
      </c>
      <c r="AK77" s="59" t="str">
        <f t="shared" si="148"/>
        <v/>
      </c>
      <c r="AL77" s="58" t="str">
        <f t="shared" si="148"/>
        <v/>
      </c>
      <c r="AM77" s="60" t="str">
        <f t="shared" si="148"/>
        <v/>
      </c>
    </row>
    <row r="78" ht="15.75" customHeight="1">
      <c r="A78" s="64">
        <v>73.0</v>
      </c>
      <c r="B78" s="51" t="str">
        <f>VLOOKUP(A78,Times_2023!B75:C505,2,FALSE)</f>
        <v>0:21:25</v>
      </c>
      <c r="C78" s="52" t="str">
        <f>VLOOKUP($A78,Raw,3,FALSE)</f>
        <v>Graham Chapman</v>
      </c>
      <c r="D78" s="62" t="str">
        <f>VLOOKUP($A78,Raw,2,FALSE)</f>
        <v>ELY</v>
      </c>
      <c r="E78" s="62" t="str">
        <f>VLOOKUP($A78,Raw,4,FALSE)</f>
        <v>M</v>
      </c>
      <c r="F78" s="62">
        <f t="shared" si="5"/>
        <v>68</v>
      </c>
      <c r="G78" s="63" t="str">
        <f t="shared" si="6"/>
        <v>ELY-M</v>
      </c>
      <c r="H78" s="22" t="str">
        <f t="shared" ref="H78:W78" si="149">IF($G78=H$4&amp;"-"&amp;H$5,IF(COUNTIF($G$6:$G78,"="&amp;$G78)&gt;5,"",$F78),"")</f>
        <v/>
      </c>
      <c r="I78" s="23" t="str">
        <f t="shared" si="149"/>
        <v/>
      </c>
      <c r="J78" s="24" t="str">
        <f t="shared" si="149"/>
        <v/>
      </c>
      <c r="K78" s="23" t="str">
        <f t="shared" si="149"/>
        <v/>
      </c>
      <c r="L78" s="24" t="str">
        <f t="shared" si="149"/>
        <v/>
      </c>
      <c r="M78" s="23" t="str">
        <f t="shared" si="149"/>
        <v/>
      </c>
      <c r="N78" s="24" t="str">
        <f t="shared" si="149"/>
        <v/>
      </c>
      <c r="O78" s="23" t="str">
        <f t="shared" si="149"/>
        <v/>
      </c>
      <c r="P78" s="24" t="str">
        <f t="shared" si="149"/>
        <v/>
      </c>
      <c r="Q78" s="23" t="str">
        <f t="shared" si="149"/>
        <v/>
      </c>
      <c r="R78" s="24" t="str">
        <f t="shared" si="149"/>
        <v/>
      </c>
      <c r="S78" s="23" t="str">
        <f t="shared" si="149"/>
        <v/>
      </c>
      <c r="T78" s="24" t="str">
        <f t="shared" si="149"/>
        <v/>
      </c>
      <c r="U78" s="23" t="str">
        <f t="shared" si="149"/>
        <v/>
      </c>
      <c r="V78" s="24" t="str">
        <f t="shared" si="149"/>
        <v/>
      </c>
      <c r="W78" s="25" t="str">
        <f t="shared" si="149"/>
        <v/>
      </c>
      <c r="X78" s="58" t="str">
        <f t="shared" ref="X78:AM78" si="150">IF($G78=X$4&amp;"-"&amp;X$5,IF(COUNTIF($G$6:$G78,"="&amp;$G78)&gt;1000,"",MAX(X$6:X77)+1),"")</f>
        <v/>
      </c>
      <c r="Y78" s="59" t="str">
        <f t="shared" si="150"/>
        <v/>
      </c>
      <c r="Z78" s="58" t="str">
        <f t="shared" si="150"/>
        <v/>
      </c>
      <c r="AA78" s="59" t="str">
        <f t="shared" si="150"/>
        <v/>
      </c>
      <c r="AB78" s="58">
        <f t="shared" si="150"/>
        <v>12</v>
      </c>
      <c r="AC78" s="59" t="str">
        <f t="shared" si="150"/>
        <v/>
      </c>
      <c r="AD78" s="58" t="str">
        <f t="shared" si="150"/>
        <v/>
      </c>
      <c r="AE78" s="59" t="str">
        <f t="shared" si="150"/>
        <v/>
      </c>
      <c r="AF78" s="58" t="str">
        <f t="shared" si="150"/>
        <v/>
      </c>
      <c r="AG78" s="59" t="str">
        <f t="shared" si="150"/>
        <v/>
      </c>
      <c r="AH78" s="58" t="str">
        <f t="shared" si="150"/>
        <v/>
      </c>
      <c r="AI78" s="59" t="str">
        <f t="shared" si="150"/>
        <v/>
      </c>
      <c r="AJ78" s="58" t="str">
        <f t="shared" si="150"/>
        <v/>
      </c>
      <c r="AK78" s="59" t="str">
        <f t="shared" si="150"/>
        <v/>
      </c>
      <c r="AL78" s="58" t="str">
        <f t="shared" si="150"/>
        <v/>
      </c>
      <c r="AM78" s="60" t="str">
        <f t="shared" si="150"/>
        <v/>
      </c>
    </row>
    <row r="79" ht="15.75" customHeight="1">
      <c r="A79" s="61">
        <v>74.0</v>
      </c>
      <c r="B79" s="51" t="str">
        <f>VLOOKUP(A79,Times_2023!B76:C506,2,FALSE)</f>
        <v>0:21:26</v>
      </c>
      <c r="C79" s="52" t="str">
        <f>VLOOKUP($A79,Raw,3,FALSE)</f>
        <v>Ethan Cole</v>
      </c>
      <c r="D79" s="62" t="str">
        <f>VLOOKUP($A79,Raw,2,FALSE)</f>
        <v>ELY</v>
      </c>
      <c r="E79" s="62" t="str">
        <f>VLOOKUP($A79,Raw,4,FALSE)</f>
        <v>M</v>
      </c>
      <c r="F79" s="62">
        <f t="shared" si="5"/>
        <v>69</v>
      </c>
      <c r="G79" s="63" t="str">
        <f t="shared" si="6"/>
        <v>ELY-M</v>
      </c>
      <c r="H79" s="22" t="str">
        <f t="shared" ref="H79:W79" si="151">IF($G79=H$4&amp;"-"&amp;H$5,IF(COUNTIF($G$6:$G79,"="&amp;$G79)&gt;5,"",$F79),"")</f>
        <v/>
      </c>
      <c r="I79" s="23" t="str">
        <f t="shared" si="151"/>
        <v/>
      </c>
      <c r="J79" s="24" t="str">
        <f t="shared" si="151"/>
        <v/>
      </c>
      <c r="K79" s="23" t="str">
        <f t="shared" si="151"/>
        <v/>
      </c>
      <c r="L79" s="24" t="str">
        <f t="shared" si="151"/>
        <v/>
      </c>
      <c r="M79" s="23" t="str">
        <f t="shared" si="151"/>
        <v/>
      </c>
      <c r="N79" s="24" t="str">
        <f t="shared" si="151"/>
        <v/>
      </c>
      <c r="O79" s="23" t="str">
        <f t="shared" si="151"/>
        <v/>
      </c>
      <c r="P79" s="24" t="str">
        <f t="shared" si="151"/>
        <v/>
      </c>
      <c r="Q79" s="23" t="str">
        <f t="shared" si="151"/>
        <v/>
      </c>
      <c r="R79" s="24" t="str">
        <f t="shared" si="151"/>
        <v/>
      </c>
      <c r="S79" s="23" t="str">
        <f t="shared" si="151"/>
        <v/>
      </c>
      <c r="T79" s="24" t="str">
        <f t="shared" si="151"/>
        <v/>
      </c>
      <c r="U79" s="23" t="str">
        <f t="shared" si="151"/>
        <v/>
      </c>
      <c r="V79" s="24" t="str">
        <f t="shared" si="151"/>
        <v/>
      </c>
      <c r="W79" s="25" t="str">
        <f t="shared" si="151"/>
        <v/>
      </c>
      <c r="X79" s="58" t="str">
        <f t="shared" ref="X79:AM79" si="152">IF($G79=X$4&amp;"-"&amp;X$5,IF(COUNTIF($G$6:$G79,"="&amp;$G79)&gt;1000,"",MAX(X$6:X78)+1),"")</f>
        <v/>
      </c>
      <c r="Y79" s="59" t="str">
        <f t="shared" si="152"/>
        <v/>
      </c>
      <c r="Z79" s="58" t="str">
        <f t="shared" si="152"/>
        <v/>
      </c>
      <c r="AA79" s="59" t="str">
        <f t="shared" si="152"/>
        <v/>
      </c>
      <c r="AB79" s="58">
        <f t="shared" si="152"/>
        <v>13</v>
      </c>
      <c r="AC79" s="59" t="str">
        <f t="shared" si="152"/>
        <v/>
      </c>
      <c r="AD79" s="58" t="str">
        <f t="shared" si="152"/>
        <v/>
      </c>
      <c r="AE79" s="59" t="str">
        <f t="shared" si="152"/>
        <v/>
      </c>
      <c r="AF79" s="58" t="str">
        <f t="shared" si="152"/>
        <v/>
      </c>
      <c r="AG79" s="59" t="str">
        <f t="shared" si="152"/>
        <v/>
      </c>
      <c r="AH79" s="58" t="str">
        <f t="shared" si="152"/>
        <v/>
      </c>
      <c r="AI79" s="59" t="str">
        <f t="shared" si="152"/>
        <v/>
      </c>
      <c r="AJ79" s="58" t="str">
        <f t="shared" si="152"/>
        <v/>
      </c>
      <c r="AK79" s="59" t="str">
        <f t="shared" si="152"/>
        <v/>
      </c>
      <c r="AL79" s="58" t="str">
        <f t="shared" si="152"/>
        <v/>
      </c>
      <c r="AM79" s="60" t="str">
        <f t="shared" si="152"/>
        <v/>
      </c>
    </row>
    <row r="80" ht="15.75" customHeight="1">
      <c r="A80" s="64">
        <v>75.0</v>
      </c>
      <c r="B80" s="51" t="str">
        <f>VLOOKUP(A80,Times_2023!B77:C507,2,FALSE)</f>
        <v>0:21:27</v>
      </c>
      <c r="C80" s="52" t="str">
        <f>VLOOKUP($A80,Raw,3,FALSE)</f>
        <v>Oliver Hughes</v>
      </c>
      <c r="D80" s="62" t="str">
        <f>VLOOKUP($A80,Raw,2,FALSE)</f>
        <v>HRC</v>
      </c>
      <c r="E80" s="62" t="str">
        <f>VLOOKUP($A80,Raw,4,FALSE)</f>
        <v>M</v>
      </c>
      <c r="F80" s="62">
        <f t="shared" si="5"/>
        <v>70</v>
      </c>
      <c r="G80" s="63" t="str">
        <f t="shared" si="6"/>
        <v>HRC-M</v>
      </c>
      <c r="H80" s="22" t="str">
        <f t="shared" ref="H80:W80" si="153">IF($G80=H$4&amp;"-"&amp;H$5,IF(COUNTIF($G$6:$G80,"="&amp;$G80)&gt;5,"",$F80),"")</f>
        <v/>
      </c>
      <c r="I80" s="23" t="str">
        <f t="shared" si="153"/>
        <v/>
      </c>
      <c r="J80" s="24" t="str">
        <f t="shared" si="153"/>
        <v/>
      </c>
      <c r="K80" s="23" t="str">
        <f t="shared" si="153"/>
        <v/>
      </c>
      <c r="L80" s="24" t="str">
        <f t="shared" si="153"/>
        <v/>
      </c>
      <c r="M80" s="23" t="str">
        <f t="shared" si="153"/>
        <v/>
      </c>
      <c r="N80" s="24" t="str">
        <f t="shared" si="153"/>
        <v/>
      </c>
      <c r="O80" s="23" t="str">
        <f t="shared" si="153"/>
        <v/>
      </c>
      <c r="P80" s="24" t="str">
        <f t="shared" si="153"/>
        <v/>
      </c>
      <c r="Q80" s="23" t="str">
        <f t="shared" si="153"/>
        <v/>
      </c>
      <c r="R80" s="24" t="str">
        <f t="shared" si="153"/>
        <v/>
      </c>
      <c r="S80" s="23" t="str">
        <f t="shared" si="153"/>
        <v/>
      </c>
      <c r="T80" s="24" t="str">
        <f t="shared" si="153"/>
        <v/>
      </c>
      <c r="U80" s="23" t="str">
        <f t="shared" si="153"/>
        <v/>
      </c>
      <c r="V80" s="24" t="str">
        <f t="shared" si="153"/>
        <v/>
      </c>
      <c r="W80" s="25" t="str">
        <f t="shared" si="153"/>
        <v/>
      </c>
      <c r="X80" s="58" t="str">
        <f t="shared" ref="X80:AM80" si="154">IF($G80=X$4&amp;"-"&amp;X$5,IF(COUNTIF($G$6:$G80,"="&amp;$G80)&gt;1000,"",MAX(X$6:X79)+1),"")</f>
        <v/>
      </c>
      <c r="Y80" s="59" t="str">
        <f t="shared" si="154"/>
        <v/>
      </c>
      <c r="Z80" s="58" t="str">
        <f t="shared" si="154"/>
        <v/>
      </c>
      <c r="AA80" s="59" t="str">
        <f t="shared" si="154"/>
        <v/>
      </c>
      <c r="AB80" s="58" t="str">
        <f t="shared" si="154"/>
        <v/>
      </c>
      <c r="AC80" s="59" t="str">
        <f t="shared" si="154"/>
        <v/>
      </c>
      <c r="AD80" s="58" t="str">
        <f t="shared" si="154"/>
        <v/>
      </c>
      <c r="AE80" s="59" t="str">
        <f t="shared" si="154"/>
        <v/>
      </c>
      <c r="AF80" s="58">
        <f t="shared" si="154"/>
        <v>6</v>
      </c>
      <c r="AG80" s="59" t="str">
        <f t="shared" si="154"/>
        <v/>
      </c>
      <c r="AH80" s="58" t="str">
        <f t="shared" si="154"/>
        <v/>
      </c>
      <c r="AI80" s="59" t="str">
        <f t="shared" si="154"/>
        <v/>
      </c>
      <c r="AJ80" s="58" t="str">
        <f t="shared" si="154"/>
        <v/>
      </c>
      <c r="AK80" s="59" t="str">
        <f t="shared" si="154"/>
        <v/>
      </c>
      <c r="AL80" s="58" t="str">
        <f t="shared" si="154"/>
        <v/>
      </c>
      <c r="AM80" s="60" t="str">
        <f t="shared" si="154"/>
        <v/>
      </c>
    </row>
    <row r="81" ht="15.75" customHeight="1">
      <c r="A81" s="61">
        <v>76.0</v>
      </c>
      <c r="B81" s="51" t="str">
        <f>VLOOKUP(A81,Times_2023!B78:C508,2,FALSE)</f>
        <v>0:21:29</v>
      </c>
      <c r="C81" s="52" t="str">
        <f>VLOOKUP($A81,Raw,3,FALSE)</f>
        <v>Ben Smith</v>
      </c>
      <c r="D81" s="62" t="str">
        <f>VLOOKUP($A81,Raw,2,FALSE)</f>
        <v>HRC</v>
      </c>
      <c r="E81" s="62" t="str">
        <f>VLOOKUP($A81,Raw,4,FALSE)</f>
        <v>M</v>
      </c>
      <c r="F81" s="62">
        <f t="shared" si="5"/>
        <v>71</v>
      </c>
      <c r="G81" s="63" t="str">
        <f t="shared" si="6"/>
        <v>HRC-M</v>
      </c>
      <c r="H81" s="22" t="str">
        <f t="shared" ref="H81:W81" si="155">IF($G81=H$4&amp;"-"&amp;H$5,IF(COUNTIF($G$6:$G81,"="&amp;$G81)&gt;5,"",$F81),"")</f>
        <v/>
      </c>
      <c r="I81" s="23" t="str">
        <f t="shared" si="155"/>
        <v/>
      </c>
      <c r="J81" s="24" t="str">
        <f t="shared" si="155"/>
        <v/>
      </c>
      <c r="K81" s="23" t="str">
        <f t="shared" si="155"/>
        <v/>
      </c>
      <c r="L81" s="24" t="str">
        <f t="shared" si="155"/>
        <v/>
      </c>
      <c r="M81" s="23" t="str">
        <f t="shared" si="155"/>
        <v/>
      </c>
      <c r="N81" s="24" t="str">
        <f t="shared" si="155"/>
        <v/>
      </c>
      <c r="O81" s="23" t="str">
        <f t="shared" si="155"/>
        <v/>
      </c>
      <c r="P81" s="24" t="str">
        <f t="shared" si="155"/>
        <v/>
      </c>
      <c r="Q81" s="23" t="str">
        <f t="shared" si="155"/>
        <v/>
      </c>
      <c r="R81" s="24" t="str">
        <f t="shared" si="155"/>
        <v/>
      </c>
      <c r="S81" s="23" t="str">
        <f t="shared" si="155"/>
        <v/>
      </c>
      <c r="T81" s="24" t="str">
        <f t="shared" si="155"/>
        <v/>
      </c>
      <c r="U81" s="23" t="str">
        <f t="shared" si="155"/>
        <v/>
      </c>
      <c r="V81" s="24" t="str">
        <f t="shared" si="155"/>
        <v/>
      </c>
      <c r="W81" s="25" t="str">
        <f t="shared" si="155"/>
        <v/>
      </c>
      <c r="X81" s="58" t="str">
        <f t="shared" ref="X81:AM81" si="156">IF($G81=X$4&amp;"-"&amp;X$5,IF(COUNTIF($G$6:$G81,"="&amp;$G81)&gt;1000,"",MAX(X$6:X80)+1),"")</f>
        <v/>
      </c>
      <c r="Y81" s="59" t="str">
        <f t="shared" si="156"/>
        <v/>
      </c>
      <c r="Z81" s="58" t="str">
        <f t="shared" si="156"/>
        <v/>
      </c>
      <c r="AA81" s="59" t="str">
        <f t="shared" si="156"/>
        <v/>
      </c>
      <c r="AB81" s="58" t="str">
        <f t="shared" si="156"/>
        <v/>
      </c>
      <c r="AC81" s="59" t="str">
        <f t="shared" si="156"/>
        <v/>
      </c>
      <c r="AD81" s="58" t="str">
        <f t="shared" si="156"/>
        <v/>
      </c>
      <c r="AE81" s="59" t="str">
        <f t="shared" si="156"/>
        <v/>
      </c>
      <c r="AF81" s="58">
        <f t="shared" si="156"/>
        <v>7</v>
      </c>
      <c r="AG81" s="59" t="str">
        <f t="shared" si="156"/>
        <v/>
      </c>
      <c r="AH81" s="58" t="str">
        <f t="shared" si="156"/>
        <v/>
      </c>
      <c r="AI81" s="59" t="str">
        <f t="shared" si="156"/>
        <v/>
      </c>
      <c r="AJ81" s="58" t="str">
        <f t="shared" si="156"/>
        <v/>
      </c>
      <c r="AK81" s="59" t="str">
        <f t="shared" si="156"/>
        <v/>
      </c>
      <c r="AL81" s="58" t="str">
        <f t="shared" si="156"/>
        <v/>
      </c>
      <c r="AM81" s="60" t="str">
        <f t="shared" si="156"/>
        <v/>
      </c>
    </row>
    <row r="82" ht="15.75" customHeight="1">
      <c r="A82" s="64">
        <v>77.0</v>
      </c>
      <c r="B82" s="51" t="str">
        <f>VLOOKUP(A82,Times_2023!B79:C509,2,FALSE)</f>
        <v>0:21:33</v>
      </c>
      <c r="C82" s="52" t="str">
        <f>VLOOKUP($A82,Raw,3,FALSE)</f>
        <v>Grant Sherbourne</v>
      </c>
      <c r="D82" s="62" t="str">
        <f>VLOOKUP($A82,Raw,2,FALSE)</f>
        <v>SS</v>
      </c>
      <c r="E82" s="62" t="str">
        <f>VLOOKUP($A82,Raw,4,FALSE)</f>
        <v>M</v>
      </c>
      <c r="F82" s="62">
        <f t="shared" si="5"/>
        <v>72</v>
      </c>
      <c r="G82" s="63" t="str">
        <f t="shared" si="6"/>
        <v>SS-M</v>
      </c>
      <c r="H82" s="22" t="str">
        <f t="shared" ref="H82:W82" si="157">IF($G82=H$4&amp;"-"&amp;H$5,IF(COUNTIF($G$6:$G82,"="&amp;$G82)&gt;5,"",$F82),"")</f>
        <v/>
      </c>
      <c r="I82" s="23" t="str">
        <f t="shared" si="157"/>
        <v/>
      </c>
      <c r="J82" s="24" t="str">
        <f t="shared" si="157"/>
        <v/>
      </c>
      <c r="K82" s="23" t="str">
        <f t="shared" si="157"/>
        <v/>
      </c>
      <c r="L82" s="24" t="str">
        <f t="shared" si="157"/>
        <v/>
      </c>
      <c r="M82" s="23" t="str">
        <f t="shared" si="157"/>
        <v/>
      </c>
      <c r="N82" s="24" t="str">
        <f t="shared" si="157"/>
        <v/>
      </c>
      <c r="O82" s="23" t="str">
        <f t="shared" si="157"/>
        <v/>
      </c>
      <c r="P82" s="24" t="str">
        <f t="shared" si="157"/>
        <v/>
      </c>
      <c r="Q82" s="23" t="str">
        <f t="shared" si="157"/>
        <v/>
      </c>
      <c r="R82" s="24" t="str">
        <f t="shared" si="157"/>
        <v/>
      </c>
      <c r="S82" s="23" t="str">
        <f t="shared" si="157"/>
        <v/>
      </c>
      <c r="T82" s="24" t="str">
        <f t="shared" si="157"/>
        <v/>
      </c>
      <c r="U82" s="23" t="str">
        <f t="shared" si="157"/>
        <v/>
      </c>
      <c r="V82" s="24">
        <f t="shared" si="157"/>
        <v>72</v>
      </c>
      <c r="W82" s="25" t="str">
        <f t="shared" si="157"/>
        <v/>
      </c>
      <c r="X82" s="58" t="str">
        <f t="shared" ref="X82:AM82" si="158">IF($G82=X$4&amp;"-"&amp;X$5,IF(COUNTIF($G$6:$G82,"="&amp;$G82)&gt;1000,"",MAX(X$6:X81)+1),"")</f>
        <v/>
      </c>
      <c r="Y82" s="59" t="str">
        <f t="shared" si="158"/>
        <v/>
      </c>
      <c r="Z82" s="58" t="str">
        <f t="shared" si="158"/>
        <v/>
      </c>
      <c r="AA82" s="59" t="str">
        <f t="shared" si="158"/>
        <v/>
      </c>
      <c r="AB82" s="58" t="str">
        <f t="shared" si="158"/>
        <v/>
      </c>
      <c r="AC82" s="59" t="str">
        <f t="shared" si="158"/>
        <v/>
      </c>
      <c r="AD82" s="58" t="str">
        <f t="shared" si="158"/>
        <v/>
      </c>
      <c r="AE82" s="59" t="str">
        <f t="shared" si="158"/>
        <v/>
      </c>
      <c r="AF82" s="58" t="str">
        <f t="shared" si="158"/>
        <v/>
      </c>
      <c r="AG82" s="59" t="str">
        <f t="shared" si="158"/>
        <v/>
      </c>
      <c r="AH82" s="58" t="str">
        <f t="shared" si="158"/>
        <v/>
      </c>
      <c r="AI82" s="59" t="str">
        <f t="shared" si="158"/>
        <v/>
      </c>
      <c r="AJ82" s="58" t="str">
        <f t="shared" si="158"/>
        <v/>
      </c>
      <c r="AK82" s="59" t="str">
        <f t="shared" si="158"/>
        <v/>
      </c>
      <c r="AL82" s="58">
        <f t="shared" si="158"/>
        <v>5</v>
      </c>
      <c r="AM82" s="60" t="str">
        <f t="shared" si="158"/>
        <v/>
      </c>
    </row>
    <row r="83" ht="15.75" customHeight="1">
      <c r="A83" s="61">
        <v>78.0</v>
      </c>
      <c r="B83" s="51" t="str">
        <f>VLOOKUP(A83,Times_2023!B80:C510,2,FALSE)</f>
        <v>0:21:34</v>
      </c>
      <c r="C83" s="52" t="str">
        <f>VLOOKUP($A83,Raw,3,FALSE)</f>
        <v>Daniel Tee</v>
      </c>
      <c r="D83" s="62" t="str">
        <f>VLOOKUP($A83,Raw,2,FALSE)</f>
        <v>NJ</v>
      </c>
      <c r="E83" s="62" t="str">
        <f>VLOOKUP($A83,Raw,4,FALSE)</f>
        <v>M</v>
      </c>
      <c r="F83" s="62">
        <f t="shared" si="5"/>
        <v>73</v>
      </c>
      <c r="G83" s="63" t="str">
        <f t="shared" si="6"/>
        <v>NJ-M</v>
      </c>
      <c r="H83" s="22" t="str">
        <f t="shared" ref="H83:W83" si="159">IF($G83=H$4&amp;"-"&amp;H$5,IF(COUNTIF($G$6:$G83,"="&amp;$G83)&gt;5,"",$F83),"")</f>
        <v/>
      </c>
      <c r="I83" s="23" t="str">
        <f t="shared" si="159"/>
        <v/>
      </c>
      <c r="J83" s="24" t="str">
        <f t="shared" si="159"/>
        <v/>
      </c>
      <c r="K83" s="23" t="str">
        <f t="shared" si="159"/>
        <v/>
      </c>
      <c r="L83" s="24" t="str">
        <f t="shared" si="159"/>
        <v/>
      </c>
      <c r="M83" s="23" t="str">
        <f t="shared" si="159"/>
        <v/>
      </c>
      <c r="N83" s="24" t="str">
        <f t="shared" si="159"/>
        <v/>
      </c>
      <c r="O83" s="23" t="str">
        <f t="shared" si="159"/>
        <v/>
      </c>
      <c r="P83" s="24" t="str">
        <f t="shared" si="159"/>
        <v/>
      </c>
      <c r="Q83" s="23" t="str">
        <f t="shared" si="159"/>
        <v/>
      </c>
      <c r="R83" s="24" t="str">
        <f t="shared" si="159"/>
        <v/>
      </c>
      <c r="S83" s="23" t="str">
        <f t="shared" si="159"/>
        <v/>
      </c>
      <c r="T83" s="24" t="str">
        <f t="shared" si="159"/>
        <v/>
      </c>
      <c r="U83" s="23" t="str">
        <f t="shared" si="159"/>
        <v/>
      </c>
      <c r="V83" s="24" t="str">
        <f t="shared" si="159"/>
        <v/>
      </c>
      <c r="W83" s="25" t="str">
        <f t="shared" si="159"/>
        <v/>
      </c>
      <c r="X83" s="58" t="str">
        <f t="shared" ref="X83:AM83" si="160">IF($G83=X$4&amp;"-"&amp;X$5,IF(COUNTIF($G$6:$G83,"="&amp;$G83)&gt;1000,"",MAX(X$6:X82)+1),"")</f>
        <v/>
      </c>
      <c r="Y83" s="59" t="str">
        <f t="shared" si="160"/>
        <v/>
      </c>
      <c r="Z83" s="58" t="str">
        <f t="shared" si="160"/>
        <v/>
      </c>
      <c r="AA83" s="59" t="str">
        <f t="shared" si="160"/>
        <v/>
      </c>
      <c r="AB83" s="58" t="str">
        <f t="shared" si="160"/>
        <v/>
      </c>
      <c r="AC83" s="59" t="str">
        <f t="shared" si="160"/>
        <v/>
      </c>
      <c r="AD83" s="58" t="str">
        <f t="shared" si="160"/>
        <v/>
      </c>
      <c r="AE83" s="59" t="str">
        <f t="shared" si="160"/>
        <v/>
      </c>
      <c r="AF83" s="58" t="str">
        <f t="shared" si="160"/>
        <v/>
      </c>
      <c r="AG83" s="59" t="str">
        <f t="shared" si="160"/>
        <v/>
      </c>
      <c r="AH83" s="58">
        <f t="shared" si="160"/>
        <v>7</v>
      </c>
      <c r="AI83" s="59" t="str">
        <f t="shared" si="160"/>
        <v/>
      </c>
      <c r="AJ83" s="58" t="str">
        <f t="shared" si="160"/>
        <v/>
      </c>
      <c r="AK83" s="59" t="str">
        <f t="shared" si="160"/>
        <v/>
      </c>
      <c r="AL83" s="58" t="str">
        <f t="shared" si="160"/>
        <v/>
      </c>
      <c r="AM83" s="60" t="str">
        <f t="shared" si="160"/>
        <v/>
      </c>
    </row>
    <row r="84" ht="15.75" customHeight="1">
      <c r="A84" s="64">
        <v>79.0</v>
      </c>
      <c r="B84" s="51" t="str">
        <f>VLOOKUP(A84,Times_2023!B81:C511,2,FALSE)</f>
        <v>0:21:35</v>
      </c>
      <c r="C84" s="52" t="str">
        <f>VLOOKUP($A84,Raw,3,FALSE)</f>
        <v>Zac Brown</v>
      </c>
      <c r="D84" s="62" t="str">
        <f>VLOOKUP($A84,Raw,2,FALSE)</f>
        <v>CTC</v>
      </c>
      <c r="E84" s="62" t="str">
        <f>VLOOKUP($A84,Raw,4,FALSE)</f>
        <v>M</v>
      </c>
      <c r="F84" s="62">
        <f t="shared" si="5"/>
        <v>74</v>
      </c>
      <c r="G84" s="63" t="str">
        <f t="shared" si="6"/>
        <v>CTC-M</v>
      </c>
      <c r="H84" s="22" t="str">
        <f t="shared" ref="H84:W84" si="161">IF($G84=H$4&amp;"-"&amp;H$5,IF(COUNTIF($G$6:$G84,"="&amp;$G84)&gt;5,"",$F84),"")</f>
        <v/>
      </c>
      <c r="I84" s="23" t="str">
        <f t="shared" si="161"/>
        <v/>
      </c>
      <c r="J84" s="24" t="str">
        <f t="shared" si="161"/>
        <v/>
      </c>
      <c r="K84" s="23" t="str">
        <f t="shared" si="161"/>
        <v/>
      </c>
      <c r="L84" s="24" t="str">
        <f t="shared" si="161"/>
        <v/>
      </c>
      <c r="M84" s="23" t="str">
        <f t="shared" si="161"/>
        <v/>
      </c>
      <c r="N84" s="24" t="str">
        <f t="shared" si="161"/>
        <v/>
      </c>
      <c r="O84" s="23" t="str">
        <f t="shared" si="161"/>
        <v/>
      </c>
      <c r="P84" s="24" t="str">
        <f t="shared" si="161"/>
        <v/>
      </c>
      <c r="Q84" s="23" t="str">
        <f t="shared" si="161"/>
        <v/>
      </c>
      <c r="R84" s="24" t="str">
        <f t="shared" si="161"/>
        <v/>
      </c>
      <c r="S84" s="23" t="str">
        <f t="shared" si="161"/>
        <v/>
      </c>
      <c r="T84" s="24" t="str">
        <f t="shared" si="161"/>
        <v/>
      </c>
      <c r="U84" s="23" t="str">
        <f t="shared" si="161"/>
        <v/>
      </c>
      <c r="V84" s="24" t="str">
        <f t="shared" si="161"/>
        <v/>
      </c>
      <c r="W84" s="25" t="str">
        <f t="shared" si="161"/>
        <v/>
      </c>
      <c r="X84" s="58" t="str">
        <f t="shared" ref="X84:AM84" si="162">IF($G84=X$4&amp;"-"&amp;X$5,IF(COUNTIF($G$6:$G84,"="&amp;$G84)&gt;1000,"",MAX(X$6:X83)+1),"")</f>
        <v/>
      </c>
      <c r="Y84" s="59" t="str">
        <f t="shared" si="162"/>
        <v/>
      </c>
      <c r="Z84" s="58">
        <f t="shared" si="162"/>
        <v>9</v>
      </c>
      <c r="AA84" s="59" t="str">
        <f t="shared" si="162"/>
        <v/>
      </c>
      <c r="AB84" s="58" t="str">
        <f t="shared" si="162"/>
        <v/>
      </c>
      <c r="AC84" s="59" t="str">
        <f t="shared" si="162"/>
        <v/>
      </c>
      <c r="AD84" s="58" t="str">
        <f t="shared" si="162"/>
        <v/>
      </c>
      <c r="AE84" s="59" t="str">
        <f t="shared" si="162"/>
        <v/>
      </c>
      <c r="AF84" s="58" t="str">
        <f t="shared" si="162"/>
        <v/>
      </c>
      <c r="AG84" s="59" t="str">
        <f t="shared" si="162"/>
        <v/>
      </c>
      <c r="AH84" s="58" t="str">
        <f t="shared" si="162"/>
        <v/>
      </c>
      <c r="AI84" s="59" t="str">
        <f t="shared" si="162"/>
        <v/>
      </c>
      <c r="AJ84" s="58" t="str">
        <f t="shared" si="162"/>
        <v/>
      </c>
      <c r="AK84" s="59" t="str">
        <f t="shared" si="162"/>
        <v/>
      </c>
      <c r="AL84" s="58" t="str">
        <f t="shared" si="162"/>
        <v/>
      </c>
      <c r="AM84" s="60" t="str">
        <f t="shared" si="162"/>
        <v/>
      </c>
    </row>
    <row r="85" ht="15.75" customHeight="1">
      <c r="A85" s="61">
        <v>80.0</v>
      </c>
      <c r="B85" s="51" t="str">
        <f>VLOOKUP(A85,Times_2023!B82:C512,2,FALSE)</f>
        <v>0:21:35</v>
      </c>
      <c r="C85" s="52" t="str">
        <f>VLOOKUP($A85,Raw,3,FALSE)</f>
        <v>Lilian Corbett</v>
      </c>
      <c r="D85" s="62" t="str">
        <f>VLOOKUP($A85,Raw,2,FALSE)</f>
        <v>NJ</v>
      </c>
      <c r="E85" s="62" t="str">
        <f>VLOOKUP($A85,Raw,4,FALSE)</f>
        <v>F</v>
      </c>
      <c r="F85" s="62">
        <f t="shared" si="5"/>
        <v>6</v>
      </c>
      <c r="G85" s="63" t="str">
        <f t="shared" si="6"/>
        <v>NJ-F</v>
      </c>
      <c r="H85" s="22" t="str">
        <f t="shared" ref="H85:W85" si="163">IF($G85=H$4&amp;"-"&amp;H$5,IF(COUNTIF($G$6:$G85,"="&amp;$G85)&gt;5,"",$F85),"")</f>
        <v/>
      </c>
      <c r="I85" s="23" t="str">
        <f t="shared" si="163"/>
        <v/>
      </c>
      <c r="J85" s="24" t="str">
        <f t="shared" si="163"/>
        <v/>
      </c>
      <c r="K85" s="23" t="str">
        <f t="shared" si="163"/>
        <v/>
      </c>
      <c r="L85" s="24" t="str">
        <f t="shared" si="163"/>
        <v/>
      </c>
      <c r="M85" s="23" t="str">
        <f t="shared" si="163"/>
        <v/>
      </c>
      <c r="N85" s="24" t="str">
        <f t="shared" si="163"/>
        <v/>
      </c>
      <c r="O85" s="23" t="str">
        <f t="shared" si="163"/>
        <v/>
      </c>
      <c r="P85" s="24" t="str">
        <f t="shared" si="163"/>
        <v/>
      </c>
      <c r="Q85" s="23" t="str">
        <f t="shared" si="163"/>
        <v/>
      </c>
      <c r="R85" s="24" t="str">
        <f t="shared" si="163"/>
        <v/>
      </c>
      <c r="S85" s="23">
        <f t="shared" si="163"/>
        <v>6</v>
      </c>
      <c r="T85" s="24" t="str">
        <f t="shared" si="163"/>
        <v/>
      </c>
      <c r="U85" s="23" t="str">
        <f t="shared" si="163"/>
        <v/>
      </c>
      <c r="V85" s="24" t="str">
        <f t="shared" si="163"/>
        <v/>
      </c>
      <c r="W85" s="25" t="str">
        <f t="shared" si="163"/>
        <v/>
      </c>
      <c r="X85" s="58" t="str">
        <f t="shared" ref="X85:AM85" si="164">IF($G85=X$4&amp;"-"&amp;X$5,IF(COUNTIF($G$6:$G85,"="&amp;$G85)&gt;1000,"",MAX(X$6:X84)+1),"")</f>
        <v/>
      </c>
      <c r="Y85" s="59" t="str">
        <f t="shared" si="164"/>
        <v/>
      </c>
      <c r="Z85" s="58" t="str">
        <f t="shared" si="164"/>
        <v/>
      </c>
      <c r="AA85" s="59" t="str">
        <f t="shared" si="164"/>
        <v/>
      </c>
      <c r="AB85" s="58" t="str">
        <f t="shared" si="164"/>
        <v/>
      </c>
      <c r="AC85" s="59" t="str">
        <f t="shared" si="164"/>
        <v/>
      </c>
      <c r="AD85" s="58" t="str">
        <f t="shared" si="164"/>
        <v/>
      </c>
      <c r="AE85" s="59" t="str">
        <f t="shared" si="164"/>
        <v/>
      </c>
      <c r="AF85" s="58" t="str">
        <f t="shared" si="164"/>
        <v/>
      </c>
      <c r="AG85" s="59" t="str">
        <f t="shared" si="164"/>
        <v/>
      </c>
      <c r="AH85" s="58" t="str">
        <f t="shared" si="164"/>
        <v/>
      </c>
      <c r="AI85" s="59">
        <f t="shared" si="164"/>
        <v>1</v>
      </c>
      <c r="AJ85" s="58" t="str">
        <f t="shared" si="164"/>
        <v/>
      </c>
      <c r="AK85" s="59" t="str">
        <f t="shared" si="164"/>
        <v/>
      </c>
      <c r="AL85" s="58" t="str">
        <f t="shared" si="164"/>
        <v/>
      </c>
      <c r="AM85" s="60" t="str">
        <f t="shared" si="164"/>
        <v/>
      </c>
    </row>
    <row r="86" ht="15.75" customHeight="1">
      <c r="A86" s="64">
        <v>81.0</v>
      </c>
      <c r="B86" s="51" t="str">
        <f>VLOOKUP(A86,Times_2023!B83:C513,2,FALSE)</f>
        <v>0:21:37</v>
      </c>
      <c r="C86" s="52" t="str">
        <f>VLOOKUP($A86,Raw,3,FALSE)</f>
        <v>Chris Burns</v>
      </c>
      <c r="D86" s="62" t="str">
        <f>VLOOKUP($A86,Raw,2,FALSE)</f>
        <v>NJ</v>
      </c>
      <c r="E86" s="62" t="str">
        <f>VLOOKUP($A86,Raw,4,FALSE)</f>
        <v>M</v>
      </c>
      <c r="F86" s="62">
        <f t="shared" si="5"/>
        <v>75</v>
      </c>
      <c r="G86" s="63" t="str">
        <f t="shared" si="6"/>
        <v>NJ-M</v>
      </c>
      <c r="H86" s="22" t="str">
        <f t="shared" ref="H86:W86" si="165">IF($G86=H$4&amp;"-"&amp;H$5,IF(COUNTIF($G$6:$G86,"="&amp;$G86)&gt;5,"",$F86),"")</f>
        <v/>
      </c>
      <c r="I86" s="23" t="str">
        <f t="shared" si="165"/>
        <v/>
      </c>
      <c r="J86" s="24" t="str">
        <f t="shared" si="165"/>
        <v/>
      </c>
      <c r="K86" s="23" t="str">
        <f t="shared" si="165"/>
        <v/>
      </c>
      <c r="L86" s="24" t="str">
        <f t="shared" si="165"/>
        <v/>
      </c>
      <c r="M86" s="23" t="str">
        <f t="shared" si="165"/>
        <v/>
      </c>
      <c r="N86" s="24" t="str">
        <f t="shared" si="165"/>
        <v/>
      </c>
      <c r="O86" s="23" t="str">
        <f t="shared" si="165"/>
        <v/>
      </c>
      <c r="P86" s="24" t="str">
        <f t="shared" si="165"/>
        <v/>
      </c>
      <c r="Q86" s="23" t="str">
        <f t="shared" si="165"/>
        <v/>
      </c>
      <c r="R86" s="24" t="str">
        <f t="shared" si="165"/>
        <v/>
      </c>
      <c r="S86" s="23" t="str">
        <f t="shared" si="165"/>
        <v/>
      </c>
      <c r="T86" s="24" t="str">
        <f t="shared" si="165"/>
        <v/>
      </c>
      <c r="U86" s="23" t="str">
        <f t="shared" si="165"/>
        <v/>
      </c>
      <c r="V86" s="24" t="str">
        <f t="shared" si="165"/>
        <v/>
      </c>
      <c r="W86" s="25" t="str">
        <f t="shared" si="165"/>
        <v/>
      </c>
      <c r="X86" s="58" t="str">
        <f t="shared" ref="X86:AM86" si="166">IF($G86=X$4&amp;"-"&amp;X$5,IF(COUNTIF($G$6:$G86,"="&amp;$G86)&gt;1000,"",MAX(X$6:X85)+1),"")</f>
        <v/>
      </c>
      <c r="Y86" s="59" t="str">
        <f t="shared" si="166"/>
        <v/>
      </c>
      <c r="Z86" s="58" t="str">
        <f t="shared" si="166"/>
        <v/>
      </c>
      <c r="AA86" s="59" t="str">
        <f t="shared" si="166"/>
        <v/>
      </c>
      <c r="AB86" s="58" t="str">
        <f t="shared" si="166"/>
        <v/>
      </c>
      <c r="AC86" s="59" t="str">
        <f t="shared" si="166"/>
        <v/>
      </c>
      <c r="AD86" s="58" t="str">
        <f t="shared" si="166"/>
        <v/>
      </c>
      <c r="AE86" s="59" t="str">
        <f t="shared" si="166"/>
        <v/>
      </c>
      <c r="AF86" s="58" t="str">
        <f t="shared" si="166"/>
        <v/>
      </c>
      <c r="AG86" s="59" t="str">
        <f t="shared" si="166"/>
        <v/>
      </c>
      <c r="AH86" s="58">
        <f t="shared" si="166"/>
        <v>8</v>
      </c>
      <c r="AI86" s="59" t="str">
        <f t="shared" si="166"/>
        <v/>
      </c>
      <c r="AJ86" s="58" t="str">
        <f t="shared" si="166"/>
        <v/>
      </c>
      <c r="AK86" s="59" t="str">
        <f t="shared" si="166"/>
        <v/>
      </c>
      <c r="AL86" s="58" t="str">
        <f t="shared" si="166"/>
        <v/>
      </c>
      <c r="AM86" s="60" t="str">
        <f t="shared" si="166"/>
        <v/>
      </c>
    </row>
    <row r="87" ht="15.75" customHeight="1">
      <c r="A87" s="61">
        <v>82.0</v>
      </c>
      <c r="B87" s="51" t="str">
        <f>VLOOKUP(A87,Times_2023!B84:C514,2,FALSE)</f>
        <v>0:21:42</v>
      </c>
      <c r="C87" s="52" t="str">
        <f>VLOOKUP($A87,Raw,3,FALSE)</f>
        <v>Michael Hutchings</v>
      </c>
      <c r="D87" s="62" t="str">
        <f>VLOOKUP($A87,Raw,2,FALSE)</f>
        <v>CAC</v>
      </c>
      <c r="E87" s="62" t="str">
        <f>VLOOKUP($A87,Raw,4,FALSE)</f>
        <v>M</v>
      </c>
      <c r="F87" s="62">
        <f t="shared" si="5"/>
        <v>76</v>
      </c>
      <c r="G87" s="63" t="str">
        <f t="shared" si="6"/>
        <v>CAC-M</v>
      </c>
      <c r="H87" s="22" t="str">
        <f t="shared" ref="H87:W87" si="167">IF($G87=H$4&amp;"-"&amp;H$5,IF(COUNTIF($G$6:$G87,"="&amp;$G87)&gt;5,"",$F87),"")</f>
        <v/>
      </c>
      <c r="I87" s="23" t="str">
        <f t="shared" si="167"/>
        <v/>
      </c>
      <c r="J87" s="24" t="str">
        <f t="shared" si="167"/>
        <v/>
      </c>
      <c r="K87" s="23" t="str">
        <f t="shared" si="167"/>
        <v/>
      </c>
      <c r="L87" s="24" t="str">
        <f t="shared" si="167"/>
        <v/>
      </c>
      <c r="M87" s="23" t="str">
        <f t="shared" si="167"/>
        <v/>
      </c>
      <c r="N87" s="24" t="str">
        <f t="shared" si="167"/>
        <v/>
      </c>
      <c r="O87" s="23" t="str">
        <f t="shared" si="167"/>
        <v/>
      </c>
      <c r="P87" s="24" t="str">
        <f t="shared" si="167"/>
        <v/>
      </c>
      <c r="Q87" s="23" t="str">
        <f t="shared" si="167"/>
        <v/>
      </c>
      <c r="R87" s="24" t="str">
        <f t="shared" si="167"/>
        <v/>
      </c>
      <c r="S87" s="23" t="str">
        <f t="shared" si="167"/>
        <v/>
      </c>
      <c r="T87" s="24" t="str">
        <f t="shared" si="167"/>
        <v/>
      </c>
      <c r="U87" s="23" t="str">
        <f t="shared" si="167"/>
        <v/>
      </c>
      <c r="V87" s="24" t="str">
        <f t="shared" si="167"/>
        <v/>
      </c>
      <c r="W87" s="25" t="str">
        <f t="shared" si="167"/>
        <v/>
      </c>
      <c r="X87" s="58">
        <f t="shared" ref="X87:AM87" si="168">IF($G87=X$4&amp;"-"&amp;X$5,IF(COUNTIF($G$6:$G87,"="&amp;$G87)&gt;1000,"",MAX(X$6:X86)+1),"")</f>
        <v>17</v>
      </c>
      <c r="Y87" s="59" t="str">
        <f t="shared" si="168"/>
        <v/>
      </c>
      <c r="Z87" s="58" t="str">
        <f t="shared" si="168"/>
        <v/>
      </c>
      <c r="AA87" s="59" t="str">
        <f t="shared" si="168"/>
        <v/>
      </c>
      <c r="AB87" s="58" t="str">
        <f t="shared" si="168"/>
        <v/>
      </c>
      <c r="AC87" s="59" t="str">
        <f t="shared" si="168"/>
        <v/>
      </c>
      <c r="AD87" s="58" t="str">
        <f t="shared" si="168"/>
        <v/>
      </c>
      <c r="AE87" s="59" t="str">
        <f t="shared" si="168"/>
        <v/>
      </c>
      <c r="AF87" s="58" t="str">
        <f t="shared" si="168"/>
        <v/>
      </c>
      <c r="AG87" s="59" t="str">
        <f t="shared" si="168"/>
        <v/>
      </c>
      <c r="AH87" s="58" t="str">
        <f t="shared" si="168"/>
        <v/>
      </c>
      <c r="AI87" s="59" t="str">
        <f t="shared" si="168"/>
        <v/>
      </c>
      <c r="AJ87" s="58" t="str">
        <f t="shared" si="168"/>
        <v/>
      </c>
      <c r="AK87" s="59" t="str">
        <f t="shared" si="168"/>
        <v/>
      </c>
      <c r="AL87" s="58" t="str">
        <f t="shared" si="168"/>
        <v/>
      </c>
      <c r="AM87" s="60" t="str">
        <f t="shared" si="168"/>
        <v/>
      </c>
    </row>
    <row r="88" ht="15.75" customHeight="1">
      <c r="A88" s="64">
        <v>83.0</v>
      </c>
      <c r="B88" s="51" t="str">
        <f>VLOOKUP(A88,Times_2023!B85:C515,2,FALSE)</f>
        <v>0:21:43</v>
      </c>
      <c r="C88" s="52" t="str">
        <f>VLOOKUP($A88,Raw,3,FALSE)</f>
        <v>Darren Elsom</v>
      </c>
      <c r="D88" s="62" t="str">
        <f>VLOOKUP($A88,Raw,2,FALSE)</f>
        <v>HRC</v>
      </c>
      <c r="E88" s="62" t="str">
        <f>VLOOKUP($A88,Raw,4,FALSE)</f>
        <v>M</v>
      </c>
      <c r="F88" s="62">
        <f t="shared" si="5"/>
        <v>77</v>
      </c>
      <c r="G88" s="63" t="str">
        <f t="shared" si="6"/>
        <v>HRC-M</v>
      </c>
      <c r="H88" s="22" t="str">
        <f t="shared" ref="H88:W88" si="169">IF($G88=H$4&amp;"-"&amp;H$5,IF(COUNTIF($G$6:$G88,"="&amp;$G88)&gt;5,"",$F88),"")</f>
        <v/>
      </c>
      <c r="I88" s="23" t="str">
        <f t="shared" si="169"/>
        <v/>
      </c>
      <c r="J88" s="24" t="str">
        <f t="shared" si="169"/>
        <v/>
      </c>
      <c r="K88" s="23" t="str">
        <f t="shared" si="169"/>
        <v/>
      </c>
      <c r="L88" s="24" t="str">
        <f t="shared" si="169"/>
        <v/>
      </c>
      <c r="M88" s="23" t="str">
        <f t="shared" si="169"/>
        <v/>
      </c>
      <c r="N88" s="24" t="str">
        <f t="shared" si="169"/>
        <v/>
      </c>
      <c r="O88" s="23" t="str">
        <f t="shared" si="169"/>
        <v/>
      </c>
      <c r="P88" s="24" t="str">
        <f t="shared" si="169"/>
        <v/>
      </c>
      <c r="Q88" s="23" t="str">
        <f t="shared" si="169"/>
        <v/>
      </c>
      <c r="R88" s="24" t="str">
        <f t="shared" si="169"/>
        <v/>
      </c>
      <c r="S88" s="23" t="str">
        <f t="shared" si="169"/>
        <v/>
      </c>
      <c r="T88" s="24" t="str">
        <f t="shared" si="169"/>
        <v/>
      </c>
      <c r="U88" s="23" t="str">
        <f t="shared" si="169"/>
        <v/>
      </c>
      <c r="V88" s="24" t="str">
        <f t="shared" si="169"/>
        <v/>
      </c>
      <c r="W88" s="25" t="str">
        <f t="shared" si="169"/>
        <v/>
      </c>
      <c r="X88" s="58" t="str">
        <f t="shared" ref="X88:AM88" si="170">IF($G88=X$4&amp;"-"&amp;X$5,IF(COUNTIF($G$6:$G88,"="&amp;$G88)&gt;1000,"",MAX(X$6:X87)+1),"")</f>
        <v/>
      </c>
      <c r="Y88" s="59" t="str">
        <f t="shared" si="170"/>
        <v/>
      </c>
      <c r="Z88" s="58" t="str">
        <f t="shared" si="170"/>
        <v/>
      </c>
      <c r="AA88" s="59" t="str">
        <f t="shared" si="170"/>
        <v/>
      </c>
      <c r="AB88" s="58" t="str">
        <f t="shared" si="170"/>
        <v/>
      </c>
      <c r="AC88" s="59" t="str">
        <f t="shared" si="170"/>
        <v/>
      </c>
      <c r="AD88" s="58" t="str">
        <f t="shared" si="170"/>
        <v/>
      </c>
      <c r="AE88" s="59" t="str">
        <f t="shared" si="170"/>
        <v/>
      </c>
      <c r="AF88" s="58">
        <f t="shared" si="170"/>
        <v>8</v>
      </c>
      <c r="AG88" s="59" t="str">
        <f t="shared" si="170"/>
        <v/>
      </c>
      <c r="AH88" s="58" t="str">
        <f t="shared" si="170"/>
        <v/>
      </c>
      <c r="AI88" s="59" t="str">
        <f t="shared" si="170"/>
        <v/>
      </c>
      <c r="AJ88" s="58" t="str">
        <f t="shared" si="170"/>
        <v/>
      </c>
      <c r="AK88" s="59" t="str">
        <f t="shared" si="170"/>
        <v/>
      </c>
      <c r="AL88" s="58" t="str">
        <f t="shared" si="170"/>
        <v/>
      </c>
      <c r="AM88" s="60" t="str">
        <f t="shared" si="170"/>
        <v/>
      </c>
    </row>
    <row r="89" ht="15.75" customHeight="1">
      <c r="A89" s="61">
        <v>84.0</v>
      </c>
      <c r="B89" s="51" t="str">
        <f>VLOOKUP(A89,Times_2023!B86:C516,2,FALSE)</f>
        <v>0:21:44</v>
      </c>
      <c r="C89" s="52" t="str">
        <f>VLOOKUP($A89,Raw,3,FALSE)</f>
        <v>Martin Collins</v>
      </c>
      <c r="D89" s="62" t="str">
        <f>VLOOKUP($A89,Raw,2,FALSE)</f>
        <v>ELY</v>
      </c>
      <c r="E89" s="62" t="str">
        <f>VLOOKUP($A89,Raw,4,FALSE)</f>
        <v>M</v>
      </c>
      <c r="F89" s="62">
        <f t="shared" si="5"/>
        <v>78</v>
      </c>
      <c r="G89" s="63" t="str">
        <f t="shared" si="6"/>
        <v>ELY-M</v>
      </c>
      <c r="H89" s="22" t="str">
        <f t="shared" ref="H89:W89" si="171">IF($G89=H$4&amp;"-"&amp;H$5,IF(COUNTIF($G$6:$G89,"="&amp;$G89)&gt;5,"",$F89),"")</f>
        <v/>
      </c>
      <c r="I89" s="23" t="str">
        <f t="shared" si="171"/>
        <v/>
      </c>
      <c r="J89" s="24" t="str">
        <f t="shared" si="171"/>
        <v/>
      </c>
      <c r="K89" s="23" t="str">
        <f t="shared" si="171"/>
        <v/>
      </c>
      <c r="L89" s="24" t="str">
        <f t="shared" si="171"/>
        <v/>
      </c>
      <c r="M89" s="23" t="str">
        <f t="shared" si="171"/>
        <v/>
      </c>
      <c r="N89" s="24" t="str">
        <f t="shared" si="171"/>
        <v/>
      </c>
      <c r="O89" s="23" t="str">
        <f t="shared" si="171"/>
        <v/>
      </c>
      <c r="P89" s="24" t="str">
        <f t="shared" si="171"/>
        <v/>
      </c>
      <c r="Q89" s="23" t="str">
        <f t="shared" si="171"/>
        <v/>
      </c>
      <c r="R89" s="24" t="str">
        <f t="shared" si="171"/>
        <v/>
      </c>
      <c r="S89" s="23" t="str">
        <f t="shared" si="171"/>
        <v/>
      </c>
      <c r="T89" s="24" t="str">
        <f t="shared" si="171"/>
        <v/>
      </c>
      <c r="U89" s="23" t="str">
        <f t="shared" si="171"/>
        <v/>
      </c>
      <c r="V89" s="24" t="str">
        <f t="shared" si="171"/>
        <v/>
      </c>
      <c r="W89" s="25" t="str">
        <f t="shared" si="171"/>
        <v/>
      </c>
      <c r="X89" s="58" t="str">
        <f t="shared" ref="X89:AM89" si="172">IF($G89=X$4&amp;"-"&amp;X$5,IF(COUNTIF($G$6:$G89,"="&amp;$G89)&gt;1000,"",MAX(X$6:X88)+1),"")</f>
        <v/>
      </c>
      <c r="Y89" s="59" t="str">
        <f t="shared" si="172"/>
        <v/>
      </c>
      <c r="Z89" s="58" t="str">
        <f t="shared" si="172"/>
        <v/>
      </c>
      <c r="AA89" s="59" t="str">
        <f t="shared" si="172"/>
        <v/>
      </c>
      <c r="AB89" s="58">
        <f t="shared" si="172"/>
        <v>14</v>
      </c>
      <c r="AC89" s="59" t="str">
        <f t="shared" si="172"/>
        <v/>
      </c>
      <c r="AD89" s="58" t="str">
        <f t="shared" si="172"/>
        <v/>
      </c>
      <c r="AE89" s="59" t="str">
        <f t="shared" si="172"/>
        <v/>
      </c>
      <c r="AF89" s="58" t="str">
        <f t="shared" si="172"/>
        <v/>
      </c>
      <c r="AG89" s="59" t="str">
        <f t="shared" si="172"/>
        <v/>
      </c>
      <c r="AH89" s="58" t="str">
        <f t="shared" si="172"/>
        <v/>
      </c>
      <c r="AI89" s="59" t="str">
        <f t="shared" si="172"/>
        <v/>
      </c>
      <c r="AJ89" s="58" t="str">
        <f t="shared" si="172"/>
        <v/>
      </c>
      <c r="AK89" s="59" t="str">
        <f t="shared" si="172"/>
        <v/>
      </c>
      <c r="AL89" s="58" t="str">
        <f t="shared" si="172"/>
        <v/>
      </c>
      <c r="AM89" s="60" t="str">
        <f t="shared" si="172"/>
        <v/>
      </c>
    </row>
    <row r="90" ht="15.75" customHeight="1">
      <c r="A90" s="64">
        <v>85.0</v>
      </c>
      <c r="B90" s="51" t="str">
        <f>VLOOKUP(A90,Times_2023!B87:C517,2,FALSE)</f>
        <v>0:21:45</v>
      </c>
      <c r="C90" s="52" t="str">
        <f>VLOOKUP($A90,Raw,3,FALSE)</f>
        <v>Rob Moir</v>
      </c>
      <c r="D90" s="62" t="str">
        <f>VLOOKUP($A90,Raw,2,FALSE)</f>
        <v>CAC</v>
      </c>
      <c r="E90" s="62" t="str">
        <f>VLOOKUP($A90,Raw,4,FALSE)</f>
        <v>M</v>
      </c>
      <c r="F90" s="62">
        <f t="shared" si="5"/>
        <v>79</v>
      </c>
      <c r="G90" s="63" t="str">
        <f t="shared" si="6"/>
        <v>CAC-M</v>
      </c>
      <c r="H90" s="22" t="str">
        <f t="shared" ref="H90:W90" si="173">IF($G90=H$4&amp;"-"&amp;H$5,IF(COUNTIF($G$6:$G90,"="&amp;$G90)&gt;5,"",$F90),"")</f>
        <v/>
      </c>
      <c r="I90" s="23" t="str">
        <f t="shared" si="173"/>
        <v/>
      </c>
      <c r="J90" s="24" t="str">
        <f t="shared" si="173"/>
        <v/>
      </c>
      <c r="K90" s="23" t="str">
        <f t="shared" si="173"/>
        <v/>
      </c>
      <c r="L90" s="24" t="str">
        <f t="shared" si="173"/>
        <v/>
      </c>
      <c r="M90" s="23" t="str">
        <f t="shared" si="173"/>
        <v/>
      </c>
      <c r="N90" s="24" t="str">
        <f t="shared" si="173"/>
        <v/>
      </c>
      <c r="O90" s="23" t="str">
        <f t="shared" si="173"/>
        <v/>
      </c>
      <c r="P90" s="24" t="str">
        <f t="shared" si="173"/>
        <v/>
      </c>
      <c r="Q90" s="23" t="str">
        <f t="shared" si="173"/>
        <v/>
      </c>
      <c r="R90" s="24" t="str">
        <f t="shared" si="173"/>
        <v/>
      </c>
      <c r="S90" s="23" t="str">
        <f t="shared" si="173"/>
        <v/>
      </c>
      <c r="T90" s="24" t="str">
        <f t="shared" si="173"/>
        <v/>
      </c>
      <c r="U90" s="23" t="str">
        <f t="shared" si="173"/>
        <v/>
      </c>
      <c r="V90" s="24" t="str">
        <f t="shared" si="173"/>
        <v/>
      </c>
      <c r="W90" s="25" t="str">
        <f t="shared" si="173"/>
        <v/>
      </c>
      <c r="X90" s="58">
        <f t="shared" ref="X90:AM90" si="174">IF($G90=X$4&amp;"-"&amp;X$5,IF(COUNTIF($G$6:$G90,"="&amp;$G90)&gt;1000,"",MAX(X$6:X89)+1),"")</f>
        <v>18</v>
      </c>
      <c r="Y90" s="59" t="str">
        <f t="shared" si="174"/>
        <v/>
      </c>
      <c r="Z90" s="58" t="str">
        <f t="shared" si="174"/>
        <v/>
      </c>
      <c r="AA90" s="59" t="str">
        <f t="shared" si="174"/>
        <v/>
      </c>
      <c r="AB90" s="58" t="str">
        <f t="shared" si="174"/>
        <v/>
      </c>
      <c r="AC90" s="59" t="str">
        <f t="shared" si="174"/>
        <v/>
      </c>
      <c r="AD90" s="58" t="str">
        <f t="shared" si="174"/>
        <v/>
      </c>
      <c r="AE90" s="59" t="str">
        <f t="shared" si="174"/>
        <v/>
      </c>
      <c r="AF90" s="58" t="str">
        <f t="shared" si="174"/>
        <v/>
      </c>
      <c r="AG90" s="59" t="str">
        <f t="shared" si="174"/>
        <v/>
      </c>
      <c r="AH90" s="58" t="str">
        <f t="shared" si="174"/>
        <v/>
      </c>
      <c r="AI90" s="59" t="str">
        <f t="shared" si="174"/>
        <v/>
      </c>
      <c r="AJ90" s="58" t="str">
        <f t="shared" si="174"/>
        <v/>
      </c>
      <c r="AK90" s="59" t="str">
        <f t="shared" si="174"/>
        <v/>
      </c>
      <c r="AL90" s="58" t="str">
        <f t="shared" si="174"/>
        <v/>
      </c>
      <c r="AM90" s="60" t="str">
        <f t="shared" si="174"/>
        <v/>
      </c>
    </row>
    <row r="91" ht="15.75" customHeight="1">
      <c r="A91" s="61">
        <v>86.0</v>
      </c>
      <c r="B91" s="51" t="str">
        <f>VLOOKUP(A91,Times_2023!B88:C518,2,FALSE)</f>
        <v>0:21:46</v>
      </c>
      <c r="C91" s="52" t="str">
        <f>VLOOKUP($A91,Raw,3,FALSE)</f>
        <v>Matthew Billis</v>
      </c>
      <c r="D91" s="62" t="str">
        <f>VLOOKUP($A91,Raw,2,FALSE)</f>
        <v>SS</v>
      </c>
      <c r="E91" s="62" t="str">
        <f>VLOOKUP($A91,Raw,4,FALSE)</f>
        <v>M</v>
      </c>
      <c r="F91" s="62">
        <f t="shared" si="5"/>
        <v>80</v>
      </c>
      <c r="G91" s="63" t="str">
        <f t="shared" si="6"/>
        <v>SS-M</v>
      </c>
      <c r="H91" s="22" t="str">
        <f t="shared" ref="H91:W91" si="175">IF($G91=H$4&amp;"-"&amp;H$5,IF(COUNTIF($G$6:$G91,"="&amp;$G91)&gt;5,"",$F91),"")</f>
        <v/>
      </c>
      <c r="I91" s="23" t="str">
        <f t="shared" si="175"/>
        <v/>
      </c>
      <c r="J91" s="24" t="str">
        <f t="shared" si="175"/>
        <v/>
      </c>
      <c r="K91" s="23" t="str">
        <f t="shared" si="175"/>
        <v/>
      </c>
      <c r="L91" s="24" t="str">
        <f t="shared" si="175"/>
        <v/>
      </c>
      <c r="M91" s="23" t="str">
        <f t="shared" si="175"/>
        <v/>
      </c>
      <c r="N91" s="24" t="str">
        <f t="shared" si="175"/>
        <v/>
      </c>
      <c r="O91" s="23" t="str">
        <f t="shared" si="175"/>
        <v/>
      </c>
      <c r="P91" s="24" t="str">
        <f t="shared" si="175"/>
        <v/>
      </c>
      <c r="Q91" s="23" t="str">
        <f t="shared" si="175"/>
        <v/>
      </c>
      <c r="R91" s="24" t="str">
        <f t="shared" si="175"/>
        <v/>
      </c>
      <c r="S91" s="23" t="str">
        <f t="shared" si="175"/>
        <v/>
      </c>
      <c r="T91" s="24" t="str">
        <f t="shared" si="175"/>
        <v/>
      </c>
      <c r="U91" s="23" t="str">
        <f t="shared" si="175"/>
        <v/>
      </c>
      <c r="V91" s="24" t="str">
        <f t="shared" si="175"/>
        <v/>
      </c>
      <c r="W91" s="25" t="str">
        <f t="shared" si="175"/>
        <v/>
      </c>
      <c r="X91" s="58" t="str">
        <f t="shared" ref="X91:AM91" si="176">IF($G91=X$4&amp;"-"&amp;X$5,IF(COUNTIF($G$6:$G91,"="&amp;$G91)&gt;1000,"",MAX(X$6:X90)+1),"")</f>
        <v/>
      </c>
      <c r="Y91" s="59" t="str">
        <f t="shared" si="176"/>
        <v/>
      </c>
      <c r="Z91" s="58" t="str">
        <f t="shared" si="176"/>
        <v/>
      </c>
      <c r="AA91" s="59" t="str">
        <f t="shared" si="176"/>
        <v/>
      </c>
      <c r="AB91" s="58" t="str">
        <f t="shared" si="176"/>
        <v/>
      </c>
      <c r="AC91" s="59" t="str">
        <f t="shared" si="176"/>
        <v/>
      </c>
      <c r="AD91" s="58" t="str">
        <f t="shared" si="176"/>
        <v/>
      </c>
      <c r="AE91" s="59" t="str">
        <f t="shared" si="176"/>
        <v/>
      </c>
      <c r="AF91" s="58" t="str">
        <f t="shared" si="176"/>
        <v/>
      </c>
      <c r="AG91" s="59" t="str">
        <f t="shared" si="176"/>
        <v/>
      </c>
      <c r="AH91" s="58" t="str">
        <f t="shared" si="176"/>
        <v/>
      </c>
      <c r="AI91" s="59" t="str">
        <f t="shared" si="176"/>
        <v/>
      </c>
      <c r="AJ91" s="58" t="str">
        <f t="shared" si="176"/>
        <v/>
      </c>
      <c r="AK91" s="59" t="str">
        <f t="shared" si="176"/>
        <v/>
      </c>
      <c r="AL91" s="58">
        <f t="shared" si="176"/>
        <v>6</v>
      </c>
      <c r="AM91" s="60" t="str">
        <f t="shared" si="176"/>
        <v/>
      </c>
    </row>
    <row r="92" ht="15.75" customHeight="1">
      <c r="A92" s="64">
        <v>87.0</v>
      </c>
      <c r="B92" s="51" t="str">
        <f>VLOOKUP(A92,Times_2023!B89:C519,2,FALSE)</f>
        <v>0:21:47</v>
      </c>
      <c r="C92" s="52" t="str">
        <f>VLOOKUP($A92,Raw,3,FALSE)</f>
        <v>Andy Briggs</v>
      </c>
      <c r="D92" s="62" t="str">
        <f>VLOOKUP($A92,Raw,2,FALSE)</f>
        <v>RR</v>
      </c>
      <c r="E92" s="62" t="str">
        <f>VLOOKUP($A92,Raw,4,FALSE)</f>
        <v>M</v>
      </c>
      <c r="F92" s="62">
        <f t="shared" si="5"/>
        <v>81</v>
      </c>
      <c r="G92" s="63" t="str">
        <f t="shared" si="6"/>
        <v>RR-M</v>
      </c>
      <c r="H92" s="22" t="str">
        <f t="shared" ref="H92:W92" si="177">IF($G92=H$4&amp;"-"&amp;H$5,IF(COUNTIF($G$6:$G92,"="&amp;$G92)&gt;5,"",$F92),"")</f>
        <v/>
      </c>
      <c r="I92" s="23" t="str">
        <f t="shared" si="177"/>
        <v/>
      </c>
      <c r="J92" s="24" t="str">
        <f t="shared" si="177"/>
        <v/>
      </c>
      <c r="K92" s="23" t="str">
        <f t="shared" si="177"/>
        <v/>
      </c>
      <c r="L92" s="24" t="str">
        <f t="shared" si="177"/>
        <v/>
      </c>
      <c r="M92" s="23" t="str">
        <f t="shared" si="177"/>
        <v/>
      </c>
      <c r="N92" s="24" t="str">
        <f t="shared" si="177"/>
        <v/>
      </c>
      <c r="O92" s="23" t="str">
        <f t="shared" si="177"/>
        <v/>
      </c>
      <c r="P92" s="24" t="str">
        <f t="shared" si="177"/>
        <v/>
      </c>
      <c r="Q92" s="23" t="str">
        <f t="shared" si="177"/>
        <v/>
      </c>
      <c r="R92" s="24" t="str">
        <f t="shared" si="177"/>
        <v/>
      </c>
      <c r="S92" s="23" t="str">
        <f t="shared" si="177"/>
        <v/>
      </c>
      <c r="T92" s="24" t="str">
        <f t="shared" si="177"/>
        <v/>
      </c>
      <c r="U92" s="23" t="str">
        <f t="shared" si="177"/>
        <v/>
      </c>
      <c r="V92" s="24" t="str">
        <f t="shared" si="177"/>
        <v/>
      </c>
      <c r="W92" s="25" t="str">
        <f t="shared" si="177"/>
        <v/>
      </c>
      <c r="X92" s="58" t="str">
        <f t="shared" ref="X92:AM92" si="178">IF($G92=X$4&amp;"-"&amp;X$5,IF(COUNTIF($G$6:$G92,"="&amp;$G92)&gt;1000,"",MAX(X$6:X91)+1),"")</f>
        <v/>
      </c>
      <c r="Y92" s="59" t="str">
        <f t="shared" si="178"/>
        <v/>
      </c>
      <c r="Z92" s="58" t="str">
        <f t="shared" si="178"/>
        <v/>
      </c>
      <c r="AA92" s="59" t="str">
        <f t="shared" si="178"/>
        <v/>
      </c>
      <c r="AB92" s="58" t="str">
        <f t="shared" si="178"/>
        <v/>
      </c>
      <c r="AC92" s="59" t="str">
        <f t="shared" si="178"/>
        <v/>
      </c>
      <c r="AD92" s="58" t="str">
        <f t="shared" si="178"/>
        <v/>
      </c>
      <c r="AE92" s="59" t="str">
        <f t="shared" si="178"/>
        <v/>
      </c>
      <c r="AF92" s="58" t="str">
        <f t="shared" si="178"/>
        <v/>
      </c>
      <c r="AG92" s="59" t="str">
        <f t="shared" si="178"/>
        <v/>
      </c>
      <c r="AH92" s="58" t="str">
        <f t="shared" si="178"/>
        <v/>
      </c>
      <c r="AI92" s="59" t="str">
        <f t="shared" si="178"/>
        <v/>
      </c>
      <c r="AJ92" s="58">
        <f t="shared" si="178"/>
        <v>9</v>
      </c>
      <c r="AK92" s="59" t="str">
        <f t="shared" si="178"/>
        <v/>
      </c>
      <c r="AL92" s="58" t="str">
        <f t="shared" si="178"/>
        <v/>
      </c>
      <c r="AM92" s="60" t="str">
        <f t="shared" si="178"/>
        <v/>
      </c>
    </row>
    <row r="93" ht="15.75" customHeight="1">
      <c r="A93" s="61">
        <v>88.0</v>
      </c>
      <c r="B93" s="51" t="str">
        <f>VLOOKUP(A93,Times_2023!B90:C520,2,FALSE)</f>
        <v>0:21:50</v>
      </c>
      <c r="C93" s="52" t="str">
        <f>VLOOKUP($A93,Raw,3,FALSE)</f>
        <v>Lee Cackett</v>
      </c>
      <c r="D93" s="62" t="str">
        <f>VLOOKUP($A93,Raw,2,FALSE)</f>
        <v>HI</v>
      </c>
      <c r="E93" s="62" t="str">
        <f>VLOOKUP($A93,Raw,4,FALSE)</f>
        <v>F</v>
      </c>
      <c r="F93" s="62">
        <f t="shared" si="5"/>
        <v>7</v>
      </c>
      <c r="G93" s="63" t="str">
        <f t="shared" si="6"/>
        <v>HI-F</v>
      </c>
      <c r="H93" s="22" t="str">
        <f t="shared" ref="H93:W93" si="179">IF($G93=H$4&amp;"-"&amp;H$5,IF(COUNTIF($G$6:$G93,"="&amp;$G93)&gt;5,"",$F93),"")</f>
        <v/>
      </c>
      <c r="I93" s="23" t="str">
        <f t="shared" si="179"/>
        <v/>
      </c>
      <c r="J93" s="24" t="str">
        <f t="shared" si="179"/>
        <v/>
      </c>
      <c r="K93" s="23" t="str">
        <f t="shared" si="179"/>
        <v/>
      </c>
      <c r="L93" s="24" t="str">
        <f t="shared" si="179"/>
        <v/>
      </c>
      <c r="M93" s="23" t="str">
        <f t="shared" si="179"/>
        <v/>
      </c>
      <c r="N93" s="24" t="str">
        <f t="shared" si="179"/>
        <v/>
      </c>
      <c r="O93" s="23">
        <f t="shared" si="179"/>
        <v>7</v>
      </c>
      <c r="P93" s="24" t="str">
        <f t="shared" si="179"/>
        <v/>
      </c>
      <c r="Q93" s="23" t="str">
        <f t="shared" si="179"/>
        <v/>
      </c>
      <c r="R93" s="24" t="str">
        <f t="shared" si="179"/>
        <v/>
      </c>
      <c r="S93" s="23" t="str">
        <f t="shared" si="179"/>
        <v/>
      </c>
      <c r="T93" s="24" t="str">
        <f t="shared" si="179"/>
        <v/>
      </c>
      <c r="U93" s="23" t="str">
        <f t="shared" si="179"/>
        <v/>
      </c>
      <c r="V93" s="24" t="str">
        <f t="shared" si="179"/>
        <v/>
      </c>
      <c r="W93" s="25" t="str">
        <f t="shared" si="179"/>
        <v/>
      </c>
      <c r="X93" s="58" t="str">
        <f t="shared" ref="X93:AM93" si="180">IF($G93=X$4&amp;"-"&amp;X$5,IF(COUNTIF($G$6:$G93,"="&amp;$G93)&gt;1000,"",MAX(X$6:X92)+1),"")</f>
        <v/>
      </c>
      <c r="Y93" s="59" t="str">
        <f t="shared" si="180"/>
        <v/>
      </c>
      <c r="Z93" s="58" t="str">
        <f t="shared" si="180"/>
        <v/>
      </c>
      <c r="AA93" s="59" t="str">
        <f t="shared" si="180"/>
        <v/>
      </c>
      <c r="AB93" s="58" t="str">
        <f t="shared" si="180"/>
        <v/>
      </c>
      <c r="AC93" s="59" t="str">
        <f t="shared" si="180"/>
        <v/>
      </c>
      <c r="AD93" s="58" t="str">
        <f t="shared" si="180"/>
        <v/>
      </c>
      <c r="AE93" s="59">
        <f t="shared" si="180"/>
        <v>1</v>
      </c>
      <c r="AF93" s="58" t="str">
        <f t="shared" si="180"/>
        <v/>
      </c>
      <c r="AG93" s="59" t="str">
        <f t="shared" si="180"/>
        <v/>
      </c>
      <c r="AH93" s="58" t="str">
        <f t="shared" si="180"/>
        <v/>
      </c>
      <c r="AI93" s="59" t="str">
        <f t="shared" si="180"/>
        <v/>
      </c>
      <c r="AJ93" s="58" t="str">
        <f t="shared" si="180"/>
        <v/>
      </c>
      <c r="AK93" s="59" t="str">
        <f t="shared" si="180"/>
        <v/>
      </c>
      <c r="AL93" s="58" t="str">
        <f t="shared" si="180"/>
        <v/>
      </c>
      <c r="AM93" s="60" t="str">
        <f t="shared" si="180"/>
        <v/>
      </c>
    </row>
    <row r="94" ht="15.75" customHeight="1">
      <c r="A94" s="64">
        <v>89.0</v>
      </c>
      <c r="B94" s="51" t="str">
        <f>VLOOKUP(A94,Times_2023!B91:C521,2,FALSE)</f>
        <v>0:21:50</v>
      </c>
      <c r="C94" s="52" t="str">
        <f>VLOOKUP($A94,Raw,3,FALSE)</f>
        <v>Stuart McClaran</v>
      </c>
      <c r="D94" s="62" t="str">
        <f>VLOOKUP($A94,Raw,2,FALSE)</f>
        <v>HI</v>
      </c>
      <c r="E94" s="62" t="str">
        <f>VLOOKUP($A94,Raw,4,FALSE)</f>
        <v>M</v>
      </c>
      <c r="F94" s="62">
        <f t="shared" si="5"/>
        <v>82</v>
      </c>
      <c r="G94" s="63" t="str">
        <f t="shared" si="6"/>
        <v>HI-M</v>
      </c>
      <c r="H94" s="22" t="str">
        <f t="shared" ref="H94:W94" si="181">IF($G94=H$4&amp;"-"&amp;H$5,IF(COUNTIF($G$6:$G94,"="&amp;$G94)&gt;5,"",$F94),"")</f>
        <v/>
      </c>
      <c r="I94" s="23" t="str">
        <f t="shared" si="181"/>
        <v/>
      </c>
      <c r="J94" s="24" t="str">
        <f t="shared" si="181"/>
        <v/>
      </c>
      <c r="K94" s="23" t="str">
        <f t="shared" si="181"/>
        <v/>
      </c>
      <c r="L94" s="24" t="str">
        <f t="shared" si="181"/>
        <v/>
      </c>
      <c r="M94" s="23" t="str">
        <f t="shared" si="181"/>
        <v/>
      </c>
      <c r="N94" s="24" t="str">
        <f t="shared" si="181"/>
        <v/>
      </c>
      <c r="O94" s="23" t="str">
        <f t="shared" si="181"/>
        <v/>
      </c>
      <c r="P94" s="24" t="str">
        <f t="shared" si="181"/>
        <v/>
      </c>
      <c r="Q94" s="23" t="str">
        <f t="shared" si="181"/>
        <v/>
      </c>
      <c r="R94" s="24" t="str">
        <f t="shared" si="181"/>
        <v/>
      </c>
      <c r="S94" s="23" t="str">
        <f t="shared" si="181"/>
        <v/>
      </c>
      <c r="T94" s="24" t="str">
        <f t="shared" si="181"/>
        <v/>
      </c>
      <c r="U94" s="23" t="str">
        <f t="shared" si="181"/>
        <v/>
      </c>
      <c r="V94" s="24" t="str">
        <f t="shared" si="181"/>
        <v/>
      </c>
      <c r="W94" s="25" t="str">
        <f t="shared" si="181"/>
        <v/>
      </c>
      <c r="X94" s="58" t="str">
        <f t="shared" ref="X94:AM94" si="182">IF($G94=X$4&amp;"-"&amp;X$5,IF(COUNTIF($G$6:$G94,"="&amp;$G94)&gt;1000,"",MAX(X$6:X93)+1),"")</f>
        <v/>
      </c>
      <c r="Y94" s="59" t="str">
        <f t="shared" si="182"/>
        <v/>
      </c>
      <c r="Z94" s="58" t="str">
        <f t="shared" si="182"/>
        <v/>
      </c>
      <c r="AA94" s="59" t="str">
        <f t="shared" si="182"/>
        <v/>
      </c>
      <c r="AB94" s="58" t="str">
        <f t="shared" si="182"/>
        <v/>
      </c>
      <c r="AC94" s="59" t="str">
        <f t="shared" si="182"/>
        <v/>
      </c>
      <c r="AD94" s="58">
        <f t="shared" si="182"/>
        <v>10</v>
      </c>
      <c r="AE94" s="59" t="str">
        <f t="shared" si="182"/>
        <v/>
      </c>
      <c r="AF94" s="58" t="str">
        <f t="shared" si="182"/>
        <v/>
      </c>
      <c r="AG94" s="59" t="str">
        <f t="shared" si="182"/>
        <v/>
      </c>
      <c r="AH94" s="58" t="str">
        <f t="shared" si="182"/>
        <v/>
      </c>
      <c r="AI94" s="59" t="str">
        <f t="shared" si="182"/>
        <v/>
      </c>
      <c r="AJ94" s="58" t="str">
        <f t="shared" si="182"/>
        <v/>
      </c>
      <c r="AK94" s="59" t="str">
        <f t="shared" si="182"/>
        <v/>
      </c>
      <c r="AL94" s="58" t="str">
        <f t="shared" si="182"/>
        <v/>
      </c>
      <c r="AM94" s="60" t="str">
        <f t="shared" si="182"/>
        <v/>
      </c>
    </row>
    <row r="95" ht="15.75" customHeight="1">
      <c r="A95" s="61">
        <v>90.0</v>
      </c>
      <c r="B95" s="51" t="str">
        <f>VLOOKUP(A95,Times_2023!B92:C522,2,FALSE)</f>
        <v>0:21:51</v>
      </c>
      <c r="C95" s="52" t="str">
        <f>VLOOKUP($A95,Raw,3,FALSE)</f>
        <v>Amie Reed</v>
      </c>
      <c r="D95" s="62" t="str">
        <f>VLOOKUP($A95,Raw,2,FALSE)</f>
        <v>CAC</v>
      </c>
      <c r="E95" s="62" t="str">
        <f>VLOOKUP($A95,Raw,4,FALSE)</f>
        <v>F</v>
      </c>
      <c r="F95" s="62">
        <f t="shared" si="5"/>
        <v>8</v>
      </c>
      <c r="G95" s="63" t="str">
        <f t="shared" si="6"/>
        <v>CAC-F</v>
      </c>
      <c r="H95" s="22" t="str">
        <f t="shared" ref="H95:W95" si="183">IF($G95=H$4&amp;"-"&amp;H$5,IF(COUNTIF($G$6:$G95,"="&amp;$G95)&gt;5,"",$F95),"")</f>
        <v/>
      </c>
      <c r="I95" s="23">
        <f t="shared" si="183"/>
        <v>8</v>
      </c>
      <c r="J95" s="24" t="str">
        <f t="shared" si="183"/>
        <v/>
      </c>
      <c r="K95" s="23" t="str">
        <f t="shared" si="183"/>
        <v/>
      </c>
      <c r="L95" s="24" t="str">
        <f t="shared" si="183"/>
        <v/>
      </c>
      <c r="M95" s="23" t="str">
        <f t="shared" si="183"/>
        <v/>
      </c>
      <c r="N95" s="24" t="str">
        <f t="shared" si="183"/>
        <v/>
      </c>
      <c r="O95" s="23" t="str">
        <f t="shared" si="183"/>
        <v/>
      </c>
      <c r="P95" s="24" t="str">
        <f t="shared" si="183"/>
        <v/>
      </c>
      <c r="Q95" s="23" t="str">
        <f t="shared" si="183"/>
        <v/>
      </c>
      <c r="R95" s="24" t="str">
        <f t="shared" si="183"/>
        <v/>
      </c>
      <c r="S95" s="23" t="str">
        <f t="shared" si="183"/>
        <v/>
      </c>
      <c r="T95" s="24" t="str">
        <f t="shared" si="183"/>
        <v/>
      </c>
      <c r="U95" s="23" t="str">
        <f t="shared" si="183"/>
        <v/>
      </c>
      <c r="V95" s="24" t="str">
        <f t="shared" si="183"/>
        <v/>
      </c>
      <c r="W95" s="25" t="str">
        <f t="shared" si="183"/>
        <v/>
      </c>
      <c r="X95" s="58" t="str">
        <f t="shared" ref="X95:AM95" si="184">IF($G95=X$4&amp;"-"&amp;X$5,IF(COUNTIF($G$6:$G95,"="&amp;$G95)&gt;1000,"",MAX(X$6:X94)+1),"")</f>
        <v/>
      </c>
      <c r="Y95" s="59">
        <f t="shared" si="184"/>
        <v>3</v>
      </c>
      <c r="Z95" s="58" t="str">
        <f t="shared" si="184"/>
        <v/>
      </c>
      <c r="AA95" s="59" t="str">
        <f t="shared" si="184"/>
        <v/>
      </c>
      <c r="AB95" s="58" t="str">
        <f t="shared" si="184"/>
        <v/>
      </c>
      <c r="AC95" s="59" t="str">
        <f t="shared" si="184"/>
        <v/>
      </c>
      <c r="AD95" s="58" t="str">
        <f t="shared" si="184"/>
        <v/>
      </c>
      <c r="AE95" s="59" t="str">
        <f t="shared" si="184"/>
        <v/>
      </c>
      <c r="AF95" s="58" t="str">
        <f t="shared" si="184"/>
        <v/>
      </c>
      <c r="AG95" s="59" t="str">
        <f t="shared" si="184"/>
        <v/>
      </c>
      <c r="AH95" s="58" t="str">
        <f t="shared" si="184"/>
        <v/>
      </c>
      <c r="AI95" s="59" t="str">
        <f t="shared" si="184"/>
        <v/>
      </c>
      <c r="AJ95" s="58" t="str">
        <f t="shared" si="184"/>
        <v/>
      </c>
      <c r="AK95" s="59" t="str">
        <f t="shared" si="184"/>
        <v/>
      </c>
      <c r="AL95" s="58" t="str">
        <f t="shared" si="184"/>
        <v/>
      </c>
      <c r="AM95" s="60" t="str">
        <f t="shared" si="184"/>
        <v/>
      </c>
    </row>
    <row r="96" ht="15.75" customHeight="1">
      <c r="A96" s="64">
        <v>91.0</v>
      </c>
      <c r="B96" s="51" t="str">
        <f>VLOOKUP(A96,Times_2023!B93:C523,2,FALSE)</f>
        <v>0:21:52</v>
      </c>
      <c r="C96" s="52" t="str">
        <f>VLOOKUP($A96,Raw,3,FALSE)</f>
        <v>Ben Reynolds</v>
      </c>
      <c r="D96" s="62" t="str">
        <f>VLOOKUP($A96,Raw,2,FALSE)</f>
        <v>CTC</v>
      </c>
      <c r="E96" s="62" t="str">
        <f>VLOOKUP($A96,Raw,4,FALSE)</f>
        <v>M</v>
      </c>
      <c r="F96" s="62">
        <f t="shared" si="5"/>
        <v>83</v>
      </c>
      <c r="G96" s="63" t="str">
        <f t="shared" si="6"/>
        <v>CTC-M</v>
      </c>
      <c r="H96" s="22" t="str">
        <f t="shared" ref="H96:W96" si="185">IF($G96=H$4&amp;"-"&amp;H$5,IF(COUNTIF($G$6:$G96,"="&amp;$G96)&gt;5,"",$F96),"")</f>
        <v/>
      </c>
      <c r="I96" s="23" t="str">
        <f t="shared" si="185"/>
        <v/>
      </c>
      <c r="J96" s="24" t="str">
        <f t="shared" si="185"/>
        <v/>
      </c>
      <c r="K96" s="23" t="str">
        <f t="shared" si="185"/>
        <v/>
      </c>
      <c r="L96" s="24" t="str">
        <f t="shared" si="185"/>
        <v/>
      </c>
      <c r="M96" s="23" t="str">
        <f t="shared" si="185"/>
        <v/>
      </c>
      <c r="N96" s="24" t="str">
        <f t="shared" si="185"/>
        <v/>
      </c>
      <c r="O96" s="23" t="str">
        <f t="shared" si="185"/>
        <v/>
      </c>
      <c r="P96" s="24" t="str">
        <f t="shared" si="185"/>
        <v/>
      </c>
      <c r="Q96" s="23" t="str">
        <f t="shared" si="185"/>
        <v/>
      </c>
      <c r="R96" s="24" t="str">
        <f t="shared" si="185"/>
        <v/>
      </c>
      <c r="S96" s="23" t="str">
        <f t="shared" si="185"/>
        <v/>
      </c>
      <c r="T96" s="24" t="str">
        <f t="shared" si="185"/>
        <v/>
      </c>
      <c r="U96" s="23" t="str">
        <f t="shared" si="185"/>
        <v/>
      </c>
      <c r="V96" s="24" t="str">
        <f t="shared" si="185"/>
        <v/>
      </c>
      <c r="W96" s="25" t="str">
        <f t="shared" si="185"/>
        <v/>
      </c>
      <c r="X96" s="58" t="str">
        <f t="shared" ref="X96:AM96" si="186">IF($G96=X$4&amp;"-"&amp;X$5,IF(COUNTIF($G$6:$G96,"="&amp;$G96)&gt;1000,"",MAX(X$6:X95)+1),"")</f>
        <v/>
      </c>
      <c r="Y96" s="59" t="str">
        <f t="shared" si="186"/>
        <v/>
      </c>
      <c r="Z96" s="58">
        <f t="shared" si="186"/>
        <v>10</v>
      </c>
      <c r="AA96" s="59" t="str">
        <f t="shared" si="186"/>
        <v/>
      </c>
      <c r="AB96" s="58" t="str">
        <f t="shared" si="186"/>
        <v/>
      </c>
      <c r="AC96" s="59" t="str">
        <f t="shared" si="186"/>
        <v/>
      </c>
      <c r="AD96" s="58" t="str">
        <f t="shared" si="186"/>
        <v/>
      </c>
      <c r="AE96" s="59" t="str">
        <f t="shared" si="186"/>
        <v/>
      </c>
      <c r="AF96" s="58" t="str">
        <f t="shared" si="186"/>
        <v/>
      </c>
      <c r="AG96" s="59" t="str">
        <f t="shared" si="186"/>
        <v/>
      </c>
      <c r="AH96" s="58" t="str">
        <f t="shared" si="186"/>
        <v/>
      </c>
      <c r="AI96" s="59" t="str">
        <f t="shared" si="186"/>
        <v/>
      </c>
      <c r="AJ96" s="58" t="str">
        <f t="shared" si="186"/>
        <v/>
      </c>
      <c r="AK96" s="59" t="str">
        <f t="shared" si="186"/>
        <v/>
      </c>
      <c r="AL96" s="58" t="str">
        <f t="shared" si="186"/>
        <v/>
      </c>
      <c r="AM96" s="60" t="str">
        <f t="shared" si="186"/>
        <v/>
      </c>
    </row>
    <row r="97" ht="15.75" customHeight="1">
      <c r="A97" s="61">
        <v>92.0</v>
      </c>
      <c r="B97" s="51" t="str">
        <f>VLOOKUP(A97,Times_2023!B94:C524,2,FALSE)</f>
        <v>0:21:53</v>
      </c>
      <c r="C97" s="52" t="str">
        <f>VLOOKUP($A97,Raw,3,FALSE)</f>
        <v>Christopher Underwood</v>
      </c>
      <c r="D97" s="62" t="str">
        <f>VLOOKUP($A97,Raw,2,FALSE)</f>
        <v>NJ</v>
      </c>
      <c r="E97" s="62" t="str">
        <f>VLOOKUP($A97,Raw,4,FALSE)</f>
        <v>M</v>
      </c>
      <c r="F97" s="62">
        <f t="shared" si="5"/>
        <v>84</v>
      </c>
      <c r="G97" s="63" t="str">
        <f t="shared" si="6"/>
        <v>NJ-M</v>
      </c>
      <c r="H97" s="22" t="str">
        <f t="shared" ref="H97:W97" si="187">IF($G97=H$4&amp;"-"&amp;H$5,IF(COUNTIF($G$6:$G97,"="&amp;$G97)&gt;5,"",$F97),"")</f>
        <v/>
      </c>
      <c r="I97" s="23" t="str">
        <f t="shared" si="187"/>
        <v/>
      </c>
      <c r="J97" s="24" t="str">
        <f t="shared" si="187"/>
        <v/>
      </c>
      <c r="K97" s="23" t="str">
        <f t="shared" si="187"/>
        <v/>
      </c>
      <c r="L97" s="24" t="str">
        <f t="shared" si="187"/>
        <v/>
      </c>
      <c r="M97" s="23" t="str">
        <f t="shared" si="187"/>
        <v/>
      </c>
      <c r="N97" s="24" t="str">
        <f t="shared" si="187"/>
        <v/>
      </c>
      <c r="O97" s="23" t="str">
        <f t="shared" si="187"/>
        <v/>
      </c>
      <c r="P97" s="24" t="str">
        <f t="shared" si="187"/>
        <v/>
      </c>
      <c r="Q97" s="23" t="str">
        <f t="shared" si="187"/>
        <v/>
      </c>
      <c r="R97" s="24" t="str">
        <f t="shared" si="187"/>
        <v/>
      </c>
      <c r="S97" s="23" t="str">
        <f t="shared" si="187"/>
        <v/>
      </c>
      <c r="T97" s="24" t="str">
        <f t="shared" si="187"/>
        <v/>
      </c>
      <c r="U97" s="23" t="str">
        <f t="shared" si="187"/>
        <v/>
      </c>
      <c r="V97" s="24" t="str">
        <f t="shared" si="187"/>
        <v/>
      </c>
      <c r="W97" s="25" t="str">
        <f t="shared" si="187"/>
        <v/>
      </c>
      <c r="X97" s="58" t="str">
        <f t="shared" ref="X97:AM97" si="188">IF($G97=X$4&amp;"-"&amp;X$5,IF(COUNTIF($G$6:$G97,"="&amp;$G97)&gt;1000,"",MAX(X$6:X96)+1),"")</f>
        <v/>
      </c>
      <c r="Y97" s="59" t="str">
        <f t="shared" si="188"/>
        <v/>
      </c>
      <c r="Z97" s="58" t="str">
        <f t="shared" si="188"/>
        <v/>
      </c>
      <c r="AA97" s="59" t="str">
        <f t="shared" si="188"/>
        <v/>
      </c>
      <c r="AB97" s="58" t="str">
        <f t="shared" si="188"/>
        <v/>
      </c>
      <c r="AC97" s="59" t="str">
        <f t="shared" si="188"/>
        <v/>
      </c>
      <c r="AD97" s="58" t="str">
        <f t="shared" si="188"/>
        <v/>
      </c>
      <c r="AE97" s="59" t="str">
        <f t="shared" si="188"/>
        <v/>
      </c>
      <c r="AF97" s="58" t="str">
        <f t="shared" si="188"/>
        <v/>
      </c>
      <c r="AG97" s="59" t="str">
        <f t="shared" si="188"/>
        <v/>
      </c>
      <c r="AH97" s="58">
        <f t="shared" si="188"/>
        <v>9</v>
      </c>
      <c r="AI97" s="59" t="str">
        <f t="shared" si="188"/>
        <v/>
      </c>
      <c r="AJ97" s="58" t="str">
        <f t="shared" si="188"/>
        <v/>
      </c>
      <c r="AK97" s="59" t="str">
        <f t="shared" si="188"/>
        <v/>
      </c>
      <c r="AL97" s="58" t="str">
        <f t="shared" si="188"/>
        <v/>
      </c>
      <c r="AM97" s="60" t="str">
        <f t="shared" si="188"/>
        <v/>
      </c>
    </row>
    <row r="98" ht="15.75" customHeight="1">
      <c r="A98" s="64">
        <v>93.0</v>
      </c>
      <c r="B98" s="51" t="str">
        <f>VLOOKUP(A98,Times_2023!B95:C525,2,FALSE)</f>
        <v>0:21:54</v>
      </c>
      <c r="C98" s="52" t="str">
        <f>VLOOKUP($A98,Raw,3,FALSE)</f>
        <v>Marc Drury</v>
      </c>
      <c r="D98" s="62" t="str">
        <f>VLOOKUP($A98,Raw,2,FALSE)</f>
        <v>NJ</v>
      </c>
      <c r="E98" s="62" t="str">
        <f>VLOOKUP($A98,Raw,4,FALSE)</f>
        <v>M</v>
      </c>
      <c r="F98" s="62">
        <f t="shared" si="5"/>
        <v>85</v>
      </c>
      <c r="G98" s="63" t="str">
        <f t="shared" si="6"/>
        <v>NJ-M</v>
      </c>
      <c r="H98" s="22" t="str">
        <f t="shared" ref="H98:W98" si="189">IF($G98=H$4&amp;"-"&amp;H$5,IF(COUNTIF($G$6:$G98,"="&amp;$G98)&gt;5,"",$F98),"")</f>
        <v/>
      </c>
      <c r="I98" s="23" t="str">
        <f t="shared" si="189"/>
        <v/>
      </c>
      <c r="J98" s="24" t="str">
        <f t="shared" si="189"/>
        <v/>
      </c>
      <c r="K98" s="23" t="str">
        <f t="shared" si="189"/>
        <v/>
      </c>
      <c r="L98" s="24" t="str">
        <f t="shared" si="189"/>
        <v/>
      </c>
      <c r="M98" s="23" t="str">
        <f t="shared" si="189"/>
        <v/>
      </c>
      <c r="N98" s="24" t="str">
        <f t="shared" si="189"/>
        <v/>
      </c>
      <c r="O98" s="23" t="str">
        <f t="shared" si="189"/>
        <v/>
      </c>
      <c r="P98" s="24" t="str">
        <f t="shared" si="189"/>
        <v/>
      </c>
      <c r="Q98" s="23" t="str">
        <f t="shared" si="189"/>
        <v/>
      </c>
      <c r="R98" s="24" t="str">
        <f t="shared" si="189"/>
        <v/>
      </c>
      <c r="S98" s="23" t="str">
        <f t="shared" si="189"/>
        <v/>
      </c>
      <c r="T98" s="24" t="str">
        <f t="shared" si="189"/>
        <v/>
      </c>
      <c r="U98" s="23" t="str">
        <f t="shared" si="189"/>
        <v/>
      </c>
      <c r="V98" s="24" t="str">
        <f t="shared" si="189"/>
        <v/>
      </c>
      <c r="W98" s="25" t="str">
        <f t="shared" si="189"/>
        <v/>
      </c>
      <c r="X98" s="58" t="str">
        <f t="shared" ref="X98:AM98" si="190">IF($G98=X$4&amp;"-"&amp;X$5,IF(COUNTIF($G$6:$G98,"="&amp;$G98)&gt;1000,"",MAX(X$6:X97)+1),"")</f>
        <v/>
      </c>
      <c r="Y98" s="59" t="str">
        <f t="shared" si="190"/>
        <v/>
      </c>
      <c r="Z98" s="58" t="str">
        <f t="shared" si="190"/>
        <v/>
      </c>
      <c r="AA98" s="59" t="str">
        <f t="shared" si="190"/>
        <v/>
      </c>
      <c r="AB98" s="58" t="str">
        <f t="shared" si="190"/>
        <v/>
      </c>
      <c r="AC98" s="59" t="str">
        <f t="shared" si="190"/>
        <v/>
      </c>
      <c r="AD98" s="58" t="str">
        <f t="shared" si="190"/>
        <v/>
      </c>
      <c r="AE98" s="59" t="str">
        <f t="shared" si="190"/>
        <v/>
      </c>
      <c r="AF98" s="58" t="str">
        <f t="shared" si="190"/>
        <v/>
      </c>
      <c r="AG98" s="59" t="str">
        <f t="shared" si="190"/>
        <v/>
      </c>
      <c r="AH98" s="58">
        <f t="shared" si="190"/>
        <v>10</v>
      </c>
      <c r="AI98" s="59" t="str">
        <f t="shared" si="190"/>
        <v/>
      </c>
      <c r="AJ98" s="58" t="str">
        <f t="shared" si="190"/>
        <v/>
      </c>
      <c r="AK98" s="59" t="str">
        <f t="shared" si="190"/>
        <v/>
      </c>
      <c r="AL98" s="58" t="str">
        <f t="shared" si="190"/>
        <v/>
      </c>
      <c r="AM98" s="60" t="str">
        <f t="shared" si="190"/>
        <v/>
      </c>
    </row>
    <row r="99" ht="15.75" customHeight="1">
      <c r="A99" s="61">
        <v>94.0</v>
      </c>
      <c r="B99" s="51" t="str">
        <f>VLOOKUP(A99,Times_2023!B96:C526,2,FALSE)</f>
        <v>0:21:58</v>
      </c>
      <c r="C99" s="52" t="str">
        <f>VLOOKUP($A99,Raw,3,FALSE)</f>
        <v>Kate Millward</v>
      </c>
      <c r="D99" s="62" t="str">
        <f>VLOOKUP($A99,Raw,2,FALSE)</f>
        <v>HI</v>
      </c>
      <c r="E99" s="62" t="str">
        <f>VLOOKUP($A99,Raw,4,FALSE)</f>
        <v>F</v>
      </c>
      <c r="F99" s="62">
        <f t="shared" si="5"/>
        <v>9</v>
      </c>
      <c r="G99" s="63" t="str">
        <f t="shared" si="6"/>
        <v>HI-F</v>
      </c>
      <c r="H99" s="22" t="str">
        <f t="shared" ref="H99:W99" si="191">IF($G99=H$4&amp;"-"&amp;H$5,IF(COUNTIF($G$6:$G99,"="&amp;$G99)&gt;5,"",$F99),"")</f>
        <v/>
      </c>
      <c r="I99" s="23" t="str">
        <f t="shared" si="191"/>
        <v/>
      </c>
      <c r="J99" s="24" t="str">
        <f t="shared" si="191"/>
        <v/>
      </c>
      <c r="K99" s="23" t="str">
        <f t="shared" si="191"/>
        <v/>
      </c>
      <c r="L99" s="24" t="str">
        <f t="shared" si="191"/>
        <v/>
      </c>
      <c r="M99" s="23" t="str">
        <f t="shared" si="191"/>
        <v/>
      </c>
      <c r="N99" s="24" t="str">
        <f t="shared" si="191"/>
        <v/>
      </c>
      <c r="O99" s="23">
        <f t="shared" si="191"/>
        <v>9</v>
      </c>
      <c r="P99" s="24" t="str">
        <f t="shared" si="191"/>
        <v/>
      </c>
      <c r="Q99" s="23" t="str">
        <f t="shared" si="191"/>
        <v/>
      </c>
      <c r="R99" s="24" t="str">
        <f t="shared" si="191"/>
        <v/>
      </c>
      <c r="S99" s="23" t="str">
        <f t="shared" si="191"/>
        <v/>
      </c>
      <c r="T99" s="24" t="str">
        <f t="shared" si="191"/>
        <v/>
      </c>
      <c r="U99" s="23" t="str">
        <f t="shared" si="191"/>
        <v/>
      </c>
      <c r="V99" s="24" t="str">
        <f t="shared" si="191"/>
        <v/>
      </c>
      <c r="W99" s="25" t="str">
        <f t="shared" si="191"/>
        <v/>
      </c>
      <c r="X99" s="58" t="str">
        <f t="shared" ref="X99:AM99" si="192">IF($G99=X$4&amp;"-"&amp;X$5,IF(COUNTIF($G$6:$G99,"="&amp;$G99)&gt;1000,"",MAX(X$6:X98)+1),"")</f>
        <v/>
      </c>
      <c r="Y99" s="59" t="str">
        <f t="shared" si="192"/>
        <v/>
      </c>
      <c r="Z99" s="58" t="str">
        <f t="shared" si="192"/>
        <v/>
      </c>
      <c r="AA99" s="59" t="str">
        <f t="shared" si="192"/>
        <v/>
      </c>
      <c r="AB99" s="58" t="str">
        <f t="shared" si="192"/>
        <v/>
      </c>
      <c r="AC99" s="59" t="str">
        <f t="shared" si="192"/>
        <v/>
      </c>
      <c r="AD99" s="58" t="str">
        <f t="shared" si="192"/>
        <v/>
      </c>
      <c r="AE99" s="59">
        <f t="shared" si="192"/>
        <v>2</v>
      </c>
      <c r="AF99" s="58" t="str">
        <f t="shared" si="192"/>
        <v/>
      </c>
      <c r="AG99" s="59" t="str">
        <f t="shared" si="192"/>
        <v/>
      </c>
      <c r="AH99" s="58" t="str">
        <f t="shared" si="192"/>
        <v/>
      </c>
      <c r="AI99" s="59" t="str">
        <f t="shared" si="192"/>
        <v/>
      </c>
      <c r="AJ99" s="58" t="str">
        <f t="shared" si="192"/>
        <v/>
      </c>
      <c r="AK99" s="59" t="str">
        <f t="shared" si="192"/>
        <v/>
      </c>
      <c r="AL99" s="58" t="str">
        <f t="shared" si="192"/>
        <v/>
      </c>
      <c r="AM99" s="60" t="str">
        <f t="shared" si="192"/>
        <v/>
      </c>
    </row>
    <row r="100" ht="15.75" customHeight="1">
      <c r="A100" s="64">
        <v>95.0</v>
      </c>
      <c r="B100" s="51" t="str">
        <f>VLOOKUP(A100,Times_2023!B97:C527,2,FALSE)</f>
        <v>0:22:01</v>
      </c>
      <c r="C100" s="52" t="str">
        <f>VLOOKUP($A100,Raw,3,FALSE)</f>
        <v>Cameron Martin</v>
      </c>
      <c r="D100" s="62" t="str">
        <f>VLOOKUP($A100,Raw,2,FALSE)</f>
        <v>ELY</v>
      </c>
      <c r="E100" s="62" t="str">
        <f>VLOOKUP($A100,Raw,4,FALSE)</f>
        <v>M</v>
      </c>
      <c r="F100" s="62">
        <f t="shared" si="5"/>
        <v>86</v>
      </c>
      <c r="G100" s="63" t="str">
        <f t="shared" si="6"/>
        <v>ELY-M</v>
      </c>
      <c r="H100" s="22" t="str">
        <f t="shared" ref="H100:W100" si="193">IF($G100=H$4&amp;"-"&amp;H$5,IF(COUNTIF($G$6:$G100,"="&amp;$G100)&gt;5,"",$F100),"")</f>
        <v/>
      </c>
      <c r="I100" s="23" t="str">
        <f t="shared" si="193"/>
        <v/>
      </c>
      <c r="J100" s="24" t="str">
        <f t="shared" si="193"/>
        <v/>
      </c>
      <c r="K100" s="23" t="str">
        <f t="shared" si="193"/>
        <v/>
      </c>
      <c r="L100" s="24" t="str">
        <f t="shared" si="193"/>
        <v/>
      </c>
      <c r="M100" s="23" t="str">
        <f t="shared" si="193"/>
        <v/>
      </c>
      <c r="N100" s="24" t="str">
        <f t="shared" si="193"/>
        <v/>
      </c>
      <c r="O100" s="23" t="str">
        <f t="shared" si="193"/>
        <v/>
      </c>
      <c r="P100" s="24" t="str">
        <f t="shared" si="193"/>
        <v/>
      </c>
      <c r="Q100" s="23" t="str">
        <f t="shared" si="193"/>
        <v/>
      </c>
      <c r="R100" s="24" t="str">
        <f t="shared" si="193"/>
        <v/>
      </c>
      <c r="S100" s="23" t="str">
        <f t="shared" si="193"/>
        <v/>
      </c>
      <c r="T100" s="24" t="str">
        <f t="shared" si="193"/>
        <v/>
      </c>
      <c r="U100" s="23" t="str">
        <f t="shared" si="193"/>
        <v/>
      </c>
      <c r="V100" s="24" t="str">
        <f t="shared" si="193"/>
        <v/>
      </c>
      <c r="W100" s="25" t="str">
        <f t="shared" si="193"/>
        <v/>
      </c>
      <c r="X100" s="58" t="str">
        <f t="shared" ref="X100:AM100" si="194">IF($G100=X$4&amp;"-"&amp;X$5,IF(COUNTIF($G$6:$G100,"="&amp;$G100)&gt;1000,"",MAX(X$6:X99)+1),"")</f>
        <v/>
      </c>
      <c r="Y100" s="59" t="str">
        <f t="shared" si="194"/>
        <v/>
      </c>
      <c r="Z100" s="58" t="str">
        <f t="shared" si="194"/>
        <v/>
      </c>
      <c r="AA100" s="59" t="str">
        <f t="shared" si="194"/>
        <v/>
      </c>
      <c r="AB100" s="58">
        <f t="shared" si="194"/>
        <v>15</v>
      </c>
      <c r="AC100" s="59" t="str">
        <f t="shared" si="194"/>
        <v/>
      </c>
      <c r="AD100" s="58" t="str">
        <f t="shared" si="194"/>
        <v/>
      </c>
      <c r="AE100" s="59" t="str">
        <f t="shared" si="194"/>
        <v/>
      </c>
      <c r="AF100" s="58" t="str">
        <f t="shared" si="194"/>
        <v/>
      </c>
      <c r="AG100" s="59" t="str">
        <f t="shared" si="194"/>
        <v/>
      </c>
      <c r="AH100" s="58" t="str">
        <f t="shared" si="194"/>
        <v/>
      </c>
      <c r="AI100" s="59" t="str">
        <f t="shared" si="194"/>
        <v/>
      </c>
      <c r="AJ100" s="58" t="str">
        <f t="shared" si="194"/>
        <v/>
      </c>
      <c r="AK100" s="59" t="str">
        <f t="shared" si="194"/>
        <v/>
      </c>
      <c r="AL100" s="58" t="str">
        <f t="shared" si="194"/>
        <v/>
      </c>
      <c r="AM100" s="60" t="str">
        <f t="shared" si="194"/>
        <v/>
      </c>
    </row>
    <row r="101" ht="15.75" customHeight="1">
      <c r="A101" s="61">
        <v>96.0</v>
      </c>
      <c r="B101" s="51" t="str">
        <f>VLOOKUP(A101,Times_2023!B98:C528,2,FALSE)</f>
        <v>0:22:03</v>
      </c>
      <c r="C101" s="52" t="str">
        <f>VLOOKUP($A101,Raw,3,FALSE)</f>
        <v>Martin Clay</v>
      </c>
      <c r="D101" s="62" t="str">
        <f>VLOOKUP($A101,Raw,2,FALSE)</f>
        <v>HI</v>
      </c>
      <c r="E101" s="62" t="str">
        <f>VLOOKUP($A101,Raw,4,FALSE)</f>
        <v>M</v>
      </c>
      <c r="F101" s="62">
        <f t="shared" si="5"/>
        <v>87</v>
      </c>
      <c r="G101" s="63" t="str">
        <f t="shared" si="6"/>
        <v>HI-M</v>
      </c>
      <c r="H101" s="22" t="str">
        <f t="shared" ref="H101:W101" si="195">IF($G101=H$4&amp;"-"&amp;H$5,IF(COUNTIF($G$6:$G101,"="&amp;$G101)&gt;5,"",$F101),"")</f>
        <v/>
      </c>
      <c r="I101" s="23" t="str">
        <f t="shared" si="195"/>
        <v/>
      </c>
      <c r="J101" s="24" t="str">
        <f t="shared" si="195"/>
        <v/>
      </c>
      <c r="K101" s="23" t="str">
        <f t="shared" si="195"/>
        <v/>
      </c>
      <c r="L101" s="24" t="str">
        <f t="shared" si="195"/>
        <v/>
      </c>
      <c r="M101" s="23" t="str">
        <f t="shared" si="195"/>
        <v/>
      </c>
      <c r="N101" s="24" t="str">
        <f t="shared" si="195"/>
        <v/>
      </c>
      <c r="O101" s="23" t="str">
        <f t="shared" si="195"/>
        <v/>
      </c>
      <c r="P101" s="24" t="str">
        <f t="shared" si="195"/>
        <v/>
      </c>
      <c r="Q101" s="23" t="str">
        <f t="shared" si="195"/>
        <v/>
      </c>
      <c r="R101" s="24" t="str">
        <f t="shared" si="195"/>
        <v/>
      </c>
      <c r="S101" s="23" t="str">
        <f t="shared" si="195"/>
        <v/>
      </c>
      <c r="T101" s="24" t="str">
        <f t="shared" si="195"/>
        <v/>
      </c>
      <c r="U101" s="23" t="str">
        <f t="shared" si="195"/>
        <v/>
      </c>
      <c r="V101" s="24" t="str">
        <f t="shared" si="195"/>
        <v/>
      </c>
      <c r="W101" s="25" t="str">
        <f t="shared" si="195"/>
        <v/>
      </c>
      <c r="X101" s="58" t="str">
        <f t="shared" ref="X101:AM101" si="196">IF($G101=X$4&amp;"-"&amp;X$5,IF(COUNTIF($G$6:$G101,"="&amp;$G101)&gt;1000,"",MAX(X$6:X100)+1),"")</f>
        <v/>
      </c>
      <c r="Y101" s="59" t="str">
        <f t="shared" si="196"/>
        <v/>
      </c>
      <c r="Z101" s="58" t="str">
        <f t="shared" si="196"/>
        <v/>
      </c>
      <c r="AA101" s="59" t="str">
        <f t="shared" si="196"/>
        <v/>
      </c>
      <c r="AB101" s="58" t="str">
        <f t="shared" si="196"/>
        <v/>
      </c>
      <c r="AC101" s="59" t="str">
        <f t="shared" si="196"/>
        <v/>
      </c>
      <c r="AD101" s="58">
        <f t="shared" si="196"/>
        <v>11</v>
      </c>
      <c r="AE101" s="59" t="str">
        <f t="shared" si="196"/>
        <v/>
      </c>
      <c r="AF101" s="58" t="str">
        <f t="shared" si="196"/>
        <v/>
      </c>
      <c r="AG101" s="59" t="str">
        <f t="shared" si="196"/>
        <v/>
      </c>
      <c r="AH101" s="58" t="str">
        <f t="shared" si="196"/>
        <v/>
      </c>
      <c r="AI101" s="59" t="str">
        <f t="shared" si="196"/>
        <v/>
      </c>
      <c r="AJ101" s="58" t="str">
        <f t="shared" si="196"/>
        <v/>
      </c>
      <c r="AK101" s="59" t="str">
        <f t="shared" si="196"/>
        <v/>
      </c>
      <c r="AL101" s="58" t="str">
        <f t="shared" si="196"/>
        <v/>
      </c>
      <c r="AM101" s="60" t="str">
        <f t="shared" si="196"/>
        <v/>
      </c>
    </row>
    <row r="102" ht="15.75" customHeight="1">
      <c r="A102" s="64">
        <v>97.0</v>
      </c>
      <c r="B102" s="51" t="str">
        <f>VLOOKUP(A102,Times_2023!B99:C529,2,FALSE)</f>
        <v>0:22:10</v>
      </c>
      <c r="C102" s="52" t="str">
        <f>VLOOKUP($A102,Raw,3,FALSE)</f>
        <v>Alex Levantis</v>
      </c>
      <c r="D102" s="62" t="str">
        <f>VLOOKUP($A102,Raw,2,FALSE)</f>
        <v>ELY</v>
      </c>
      <c r="E102" s="62" t="str">
        <f>VLOOKUP($A102,Raw,4,FALSE)</f>
        <v>M</v>
      </c>
      <c r="F102" s="62">
        <f t="shared" si="5"/>
        <v>88</v>
      </c>
      <c r="G102" s="63" t="str">
        <f t="shared" si="6"/>
        <v>ELY-M</v>
      </c>
      <c r="H102" s="22" t="str">
        <f t="shared" ref="H102:W102" si="197">IF($G102=H$4&amp;"-"&amp;H$5,IF(COUNTIF($G$6:$G102,"="&amp;$G102)&gt;5,"",$F102),"")</f>
        <v/>
      </c>
      <c r="I102" s="23" t="str">
        <f t="shared" si="197"/>
        <v/>
      </c>
      <c r="J102" s="24" t="str">
        <f t="shared" si="197"/>
        <v/>
      </c>
      <c r="K102" s="23" t="str">
        <f t="shared" si="197"/>
        <v/>
      </c>
      <c r="L102" s="24" t="str">
        <f t="shared" si="197"/>
        <v/>
      </c>
      <c r="M102" s="23" t="str">
        <f t="shared" si="197"/>
        <v/>
      </c>
      <c r="N102" s="24" t="str">
        <f t="shared" si="197"/>
        <v/>
      </c>
      <c r="O102" s="23" t="str">
        <f t="shared" si="197"/>
        <v/>
      </c>
      <c r="P102" s="24" t="str">
        <f t="shared" si="197"/>
        <v/>
      </c>
      <c r="Q102" s="23" t="str">
        <f t="shared" si="197"/>
        <v/>
      </c>
      <c r="R102" s="24" t="str">
        <f t="shared" si="197"/>
        <v/>
      </c>
      <c r="S102" s="23" t="str">
        <f t="shared" si="197"/>
        <v/>
      </c>
      <c r="T102" s="24" t="str">
        <f t="shared" si="197"/>
        <v/>
      </c>
      <c r="U102" s="23" t="str">
        <f t="shared" si="197"/>
        <v/>
      </c>
      <c r="V102" s="24" t="str">
        <f t="shared" si="197"/>
        <v/>
      </c>
      <c r="W102" s="25" t="str">
        <f t="shared" si="197"/>
        <v/>
      </c>
      <c r="X102" s="58" t="str">
        <f t="shared" ref="X102:AM102" si="198">IF($G102=X$4&amp;"-"&amp;X$5,IF(COUNTIF($G$6:$G102,"="&amp;$G102)&gt;1000,"",MAX(X$6:X101)+1),"")</f>
        <v/>
      </c>
      <c r="Y102" s="59" t="str">
        <f t="shared" si="198"/>
        <v/>
      </c>
      <c r="Z102" s="58" t="str">
        <f t="shared" si="198"/>
        <v/>
      </c>
      <c r="AA102" s="59" t="str">
        <f t="shared" si="198"/>
        <v/>
      </c>
      <c r="AB102" s="58">
        <f t="shared" si="198"/>
        <v>16</v>
      </c>
      <c r="AC102" s="59" t="str">
        <f t="shared" si="198"/>
        <v/>
      </c>
      <c r="AD102" s="58" t="str">
        <f t="shared" si="198"/>
        <v/>
      </c>
      <c r="AE102" s="59" t="str">
        <f t="shared" si="198"/>
        <v/>
      </c>
      <c r="AF102" s="58" t="str">
        <f t="shared" si="198"/>
        <v/>
      </c>
      <c r="AG102" s="59" t="str">
        <f t="shared" si="198"/>
        <v/>
      </c>
      <c r="AH102" s="58" t="str">
        <f t="shared" si="198"/>
        <v/>
      </c>
      <c r="AI102" s="59" t="str">
        <f t="shared" si="198"/>
        <v/>
      </c>
      <c r="AJ102" s="58" t="str">
        <f t="shared" si="198"/>
        <v/>
      </c>
      <c r="AK102" s="59" t="str">
        <f t="shared" si="198"/>
        <v/>
      </c>
      <c r="AL102" s="58" t="str">
        <f t="shared" si="198"/>
        <v/>
      </c>
      <c r="AM102" s="60" t="str">
        <f t="shared" si="198"/>
        <v/>
      </c>
    </row>
    <row r="103" ht="15.75" customHeight="1">
      <c r="A103" s="61">
        <v>98.0</v>
      </c>
      <c r="B103" s="51" t="str">
        <f>VLOOKUP(A103,Times_2023!B100:C530,2,FALSE)</f>
        <v>0:22:10</v>
      </c>
      <c r="C103" s="52" t="str">
        <f>VLOOKUP($A103,Raw,3,FALSE)</f>
        <v>Lee Thompson</v>
      </c>
      <c r="D103" s="62" t="str">
        <f>VLOOKUP($A103,Raw,2,FALSE)</f>
        <v>ELY</v>
      </c>
      <c r="E103" s="62" t="str">
        <f>VLOOKUP($A103,Raw,4,FALSE)</f>
        <v>M</v>
      </c>
      <c r="F103" s="62">
        <f t="shared" si="5"/>
        <v>89</v>
      </c>
      <c r="G103" s="63" t="str">
        <f t="shared" si="6"/>
        <v>ELY-M</v>
      </c>
      <c r="H103" s="22" t="str">
        <f t="shared" ref="H103:W103" si="199">IF($G103=H$4&amp;"-"&amp;H$5,IF(COUNTIF($G$6:$G103,"="&amp;$G103)&gt;5,"",$F103),"")</f>
        <v/>
      </c>
      <c r="I103" s="23" t="str">
        <f t="shared" si="199"/>
        <v/>
      </c>
      <c r="J103" s="24" t="str">
        <f t="shared" si="199"/>
        <v/>
      </c>
      <c r="K103" s="23" t="str">
        <f t="shared" si="199"/>
        <v/>
      </c>
      <c r="L103" s="24" t="str">
        <f t="shared" si="199"/>
        <v/>
      </c>
      <c r="M103" s="23" t="str">
        <f t="shared" si="199"/>
        <v/>
      </c>
      <c r="N103" s="24" t="str">
        <f t="shared" si="199"/>
        <v/>
      </c>
      <c r="O103" s="23" t="str">
        <f t="shared" si="199"/>
        <v/>
      </c>
      <c r="P103" s="24" t="str">
        <f t="shared" si="199"/>
        <v/>
      </c>
      <c r="Q103" s="23" t="str">
        <f t="shared" si="199"/>
        <v/>
      </c>
      <c r="R103" s="24" t="str">
        <f t="shared" si="199"/>
        <v/>
      </c>
      <c r="S103" s="23" t="str">
        <f t="shared" si="199"/>
        <v/>
      </c>
      <c r="T103" s="24" t="str">
        <f t="shared" si="199"/>
        <v/>
      </c>
      <c r="U103" s="23" t="str">
        <f t="shared" si="199"/>
        <v/>
      </c>
      <c r="V103" s="24" t="str">
        <f t="shared" si="199"/>
        <v/>
      </c>
      <c r="W103" s="25" t="str">
        <f t="shared" si="199"/>
        <v/>
      </c>
      <c r="X103" s="58" t="str">
        <f t="shared" ref="X103:AM103" si="200">IF($G103=X$4&amp;"-"&amp;X$5,IF(COUNTIF($G$6:$G103,"="&amp;$G103)&gt;1000,"",MAX(X$6:X102)+1),"")</f>
        <v/>
      </c>
      <c r="Y103" s="59" t="str">
        <f t="shared" si="200"/>
        <v/>
      </c>
      <c r="Z103" s="58" t="str">
        <f t="shared" si="200"/>
        <v/>
      </c>
      <c r="AA103" s="59" t="str">
        <f t="shared" si="200"/>
        <v/>
      </c>
      <c r="AB103" s="58">
        <f t="shared" si="200"/>
        <v>17</v>
      </c>
      <c r="AC103" s="59" t="str">
        <f t="shared" si="200"/>
        <v/>
      </c>
      <c r="AD103" s="58" t="str">
        <f t="shared" si="200"/>
        <v/>
      </c>
      <c r="AE103" s="59" t="str">
        <f t="shared" si="200"/>
        <v/>
      </c>
      <c r="AF103" s="58" t="str">
        <f t="shared" si="200"/>
        <v/>
      </c>
      <c r="AG103" s="59" t="str">
        <f t="shared" si="200"/>
        <v/>
      </c>
      <c r="AH103" s="58" t="str">
        <f t="shared" si="200"/>
        <v/>
      </c>
      <c r="AI103" s="59" t="str">
        <f t="shared" si="200"/>
        <v/>
      </c>
      <c r="AJ103" s="58" t="str">
        <f t="shared" si="200"/>
        <v/>
      </c>
      <c r="AK103" s="59" t="str">
        <f t="shared" si="200"/>
        <v/>
      </c>
      <c r="AL103" s="58" t="str">
        <f t="shared" si="200"/>
        <v/>
      </c>
      <c r="AM103" s="60" t="str">
        <f t="shared" si="200"/>
        <v/>
      </c>
    </row>
    <row r="104" ht="15.75" customHeight="1">
      <c r="A104" s="64">
        <v>99.0</v>
      </c>
      <c r="B104" s="51" t="str">
        <f>VLOOKUP(A104,Times_2023!B101:C531,2,FALSE)</f>
        <v>0:22:12</v>
      </c>
      <c r="C104" s="52" t="str">
        <f>VLOOKUP($A104,Raw,3,FALSE)</f>
        <v>Hannah Broom</v>
      </c>
      <c r="D104" s="62" t="str">
        <f>VLOOKUP($A104,Raw,2,FALSE)</f>
        <v>CAC</v>
      </c>
      <c r="E104" s="62" t="str">
        <f>VLOOKUP($A104,Raw,4,FALSE)</f>
        <v>F</v>
      </c>
      <c r="F104" s="62">
        <f t="shared" si="5"/>
        <v>10</v>
      </c>
      <c r="G104" s="63" t="str">
        <f t="shared" si="6"/>
        <v>CAC-F</v>
      </c>
      <c r="H104" s="22" t="str">
        <f t="shared" ref="H104:W104" si="201">IF($G104=H$4&amp;"-"&amp;H$5,IF(COUNTIF($G$6:$G104,"="&amp;$G104)&gt;5,"",$F104),"")</f>
        <v/>
      </c>
      <c r="I104" s="23">
        <f t="shared" si="201"/>
        <v>10</v>
      </c>
      <c r="J104" s="24" t="str">
        <f t="shared" si="201"/>
        <v/>
      </c>
      <c r="K104" s="23" t="str">
        <f t="shared" si="201"/>
        <v/>
      </c>
      <c r="L104" s="24" t="str">
        <f t="shared" si="201"/>
        <v/>
      </c>
      <c r="M104" s="23" t="str">
        <f t="shared" si="201"/>
        <v/>
      </c>
      <c r="N104" s="24" t="str">
        <f t="shared" si="201"/>
        <v/>
      </c>
      <c r="O104" s="23" t="str">
        <f t="shared" si="201"/>
        <v/>
      </c>
      <c r="P104" s="24" t="str">
        <f t="shared" si="201"/>
        <v/>
      </c>
      <c r="Q104" s="23" t="str">
        <f t="shared" si="201"/>
        <v/>
      </c>
      <c r="R104" s="24" t="str">
        <f t="shared" si="201"/>
        <v/>
      </c>
      <c r="S104" s="23" t="str">
        <f t="shared" si="201"/>
        <v/>
      </c>
      <c r="T104" s="24" t="str">
        <f t="shared" si="201"/>
        <v/>
      </c>
      <c r="U104" s="23" t="str">
        <f t="shared" si="201"/>
        <v/>
      </c>
      <c r="V104" s="24" t="str">
        <f t="shared" si="201"/>
        <v/>
      </c>
      <c r="W104" s="25" t="str">
        <f t="shared" si="201"/>
        <v/>
      </c>
      <c r="X104" s="58" t="str">
        <f t="shared" ref="X104:AM104" si="202">IF($G104=X$4&amp;"-"&amp;X$5,IF(COUNTIF($G$6:$G104,"="&amp;$G104)&gt;1000,"",MAX(X$6:X103)+1),"")</f>
        <v/>
      </c>
      <c r="Y104" s="59">
        <f t="shared" si="202"/>
        <v>4</v>
      </c>
      <c r="Z104" s="58" t="str">
        <f t="shared" si="202"/>
        <v/>
      </c>
      <c r="AA104" s="59" t="str">
        <f t="shared" si="202"/>
        <v/>
      </c>
      <c r="AB104" s="58" t="str">
        <f t="shared" si="202"/>
        <v/>
      </c>
      <c r="AC104" s="59" t="str">
        <f t="shared" si="202"/>
        <v/>
      </c>
      <c r="AD104" s="58" t="str">
        <f t="shared" si="202"/>
        <v/>
      </c>
      <c r="AE104" s="59" t="str">
        <f t="shared" si="202"/>
        <v/>
      </c>
      <c r="AF104" s="58" t="str">
        <f t="shared" si="202"/>
        <v/>
      </c>
      <c r="AG104" s="59" t="str">
        <f t="shared" si="202"/>
        <v/>
      </c>
      <c r="AH104" s="58" t="str">
        <f t="shared" si="202"/>
        <v/>
      </c>
      <c r="AI104" s="59" t="str">
        <f t="shared" si="202"/>
        <v/>
      </c>
      <c r="AJ104" s="58" t="str">
        <f t="shared" si="202"/>
        <v/>
      </c>
      <c r="AK104" s="59" t="str">
        <f t="shared" si="202"/>
        <v/>
      </c>
      <c r="AL104" s="58" t="str">
        <f t="shared" si="202"/>
        <v/>
      </c>
      <c r="AM104" s="60" t="str">
        <f t="shared" si="202"/>
        <v/>
      </c>
    </row>
    <row r="105" ht="15.75" customHeight="1">
      <c r="A105" s="61">
        <v>100.0</v>
      </c>
      <c r="B105" s="51" t="str">
        <f>VLOOKUP(A105,Times_2023!B102:C532,2,FALSE)</f>
        <v>0:22:17</v>
      </c>
      <c r="C105" s="52" t="str">
        <f>VLOOKUP($A105,Raw,3,FALSE)</f>
        <v>Paul Haynes</v>
      </c>
      <c r="D105" s="62" t="str">
        <f>VLOOKUP($A105,Raw,2,FALSE)</f>
        <v>RR</v>
      </c>
      <c r="E105" s="62" t="str">
        <f>VLOOKUP($A105,Raw,4,FALSE)</f>
        <v>M</v>
      </c>
      <c r="F105" s="62">
        <f t="shared" si="5"/>
        <v>90</v>
      </c>
      <c r="G105" s="63" t="str">
        <f t="shared" si="6"/>
        <v>RR-M</v>
      </c>
      <c r="H105" s="22" t="str">
        <f t="shared" ref="H105:W105" si="203">IF($G105=H$4&amp;"-"&amp;H$5,IF(COUNTIF($G$6:$G105,"="&amp;$G105)&gt;5,"",$F105),"")</f>
        <v/>
      </c>
      <c r="I105" s="23" t="str">
        <f t="shared" si="203"/>
        <v/>
      </c>
      <c r="J105" s="24" t="str">
        <f t="shared" si="203"/>
        <v/>
      </c>
      <c r="K105" s="23" t="str">
        <f t="shared" si="203"/>
        <v/>
      </c>
      <c r="L105" s="24" t="str">
        <f t="shared" si="203"/>
        <v/>
      </c>
      <c r="M105" s="23" t="str">
        <f t="shared" si="203"/>
        <v/>
      </c>
      <c r="N105" s="24" t="str">
        <f t="shared" si="203"/>
        <v/>
      </c>
      <c r="O105" s="23" t="str">
        <f t="shared" si="203"/>
        <v/>
      </c>
      <c r="P105" s="24" t="str">
        <f t="shared" si="203"/>
        <v/>
      </c>
      <c r="Q105" s="23" t="str">
        <f t="shared" si="203"/>
        <v/>
      </c>
      <c r="R105" s="24" t="str">
        <f t="shared" si="203"/>
        <v/>
      </c>
      <c r="S105" s="23" t="str">
        <f t="shared" si="203"/>
        <v/>
      </c>
      <c r="T105" s="24" t="str">
        <f t="shared" si="203"/>
        <v/>
      </c>
      <c r="U105" s="23" t="str">
        <f t="shared" si="203"/>
        <v/>
      </c>
      <c r="V105" s="24" t="str">
        <f t="shared" si="203"/>
        <v/>
      </c>
      <c r="W105" s="25" t="str">
        <f t="shared" si="203"/>
        <v/>
      </c>
      <c r="X105" s="58" t="str">
        <f t="shared" ref="X105:AM105" si="204">IF($G105=X$4&amp;"-"&amp;X$5,IF(COUNTIF($G$6:$G105,"="&amp;$G105)&gt;1000,"",MAX(X$6:X104)+1),"")</f>
        <v/>
      </c>
      <c r="Y105" s="59" t="str">
        <f t="shared" si="204"/>
        <v/>
      </c>
      <c r="Z105" s="58" t="str">
        <f t="shared" si="204"/>
        <v/>
      </c>
      <c r="AA105" s="59" t="str">
        <f t="shared" si="204"/>
        <v/>
      </c>
      <c r="AB105" s="58" t="str">
        <f t="shared" si="204"/>
        <v/>
      </c>
      <c r="AC105" s="59" t="str">
        <f t="shared" si="204"/>
        <v/>
      </c>
      <c r="AD105" s="58" t="str">
        <f t="shared" si="204"/>
        <v/>
      </c>
      <c r="AE105" s="59" t="str">
        <f t="shared" si="204"/>
        <v/>
      </c>
      <c r="AF105" s="58" t="str">
        <f t="shared" si="204"/>
        <v/>
      </c>
      <c r="AG105" s="59" t="str">
        <f t="shared" si="204"/>
        <v/>
      </c>
      <c r="AH105" s="58" t="str">
        <f t="shared" si="204"/>
        <v/>
      </c>
      <c r="AI105" s="59" t="str">
        <f t="shared" si="204"/>
        <v/>
      </c>
      <c r="AJ105" s="58">
        <f t="shared" si="204"/>
        <v>10</v>
      </c>
      <c r="AK105" s="59" t="str">
        <f t="shared" si="204"/>
        <v/>
      </c>
      <c r="AL105" s="58" t="str">
        <f t="shared" si="204"/>
        <v/>
      </c>
      <c r="AM105" s="60" t="str">
        <f t="shared" si="204"/>
        <v/>
      </c>
    </row>
    <row r="106" ht="15.75" customHeight="1">
      <c r="A106" s="64">
        <v>101.0</v>
      </c>
      <c r="B106" s="51" t="str">
        <f>VLOOKUP(A106,Times_2023!B103:C533,2,FALSE)</f>
        <v>0:22:19</v>
      </c>
      <c r="C106" s="52" t="str">
        <f>VLOOKUP($A106,Raw,3,FALSE)</f>
        <v>Michelle Van Lill</v>
      </c>
      <c r="D106" s="62" t="str">
        <f>VLOOKUP($A106,Raw,2,FALSE)</f>
        <v>HI</v>
      </c>
      <c r="E106" s="62" t="str">
        <f>VLOOKUP($A106,Raw,4,FALSE)</f>
        <v>F</v>
      </c>
      <c r="F106" s="62">
        <f t="shared" si="5"/>
        <v>11</v>
      </c>
      <c r="G106" s="63" t="str">
        <f t="shared" si="6"/>
        <v>HI-F</v>
      </c>
      <c r="H106" s="22" t="str">
        <f t="shared" ref="H106:W106" si="205">IF($G106=H$4&amp;"-"&amp;H$5,IF(COUNTIF($G$6:$G106,"="&amp;$G106)&gt;5,"",$F106),"")</f>
        <v/>
      </c>
      <c r="I106" s="23" t="str">
        <f t="shared" si="205"/>
        <v/>
      </c>
      <c r="J106" s="24" t="str">
        <f t="shared" si="205"/>
        <v/>
      </c>
      <c r="K106" s="23" t="str">
        <f t="shared" si="205"/>
        <v/>
      </c>
      <c r="L106" s="24" t="str">
        <f t="shared" si="205"/>
        <v/>
      </c>
      <c r="M106" s="23" t="str">
        <f t="shared" si="205"/>
        <v/>
      </c>
      <c r="N106" s="24" t="str">
        <f t="shared" si="205"/>
        <v/>
      </c>
      <c r="O106" s="23">
        <f t="shared" si="205"/>
        <v>11</v>
      </c>
      <c r="P106" s="24" t="str">
        <f t="shared" si="205"/>
        <v/>
      </c>
      <c r="Q106" s="23" t="str">
        <f t="shared" si="205"/>
        <v/>
      </c>
      <c r="R106" s="24" t="str">
        <f t="shared" si="205"/>
        <v/>
      </c>
      <c r="S106" s="23" t="str">
        <f t="shared" si="205"/>
        <v/>
      </c>
      <c r="T106" s="24" t="str">
        <f t="shared" si="205"/>
        <v/>
      </c>
      <c r="U106" s="23" t="str">
        <f t="shared" si="205"/>
        <v/>
      </c>
      <c r="V106" s="24" t="str">
        <f t="shared" si="205"/>
        <v/>
      </c>
      <c r="W106" s="25" t="str">
        <f t="shared" si="205"/>
        <v/>
      </c>
      <c r="X106" s="58" t="str">
        <f t="shared" ref="X106:AM106" si="206">IF($G106=X$4&amp;"-"&amp;X$5,IF(COUNTIF($G$6:$G106,"="&amp;$G106)&gt;1000,"",MAX(X$6:X105)+1),"")</f>
        <v/>
      </c>
      <c r="Y106" s="59" t="str">
        <f t="shared" si="206"/>
        <v/>
      </c>
      <c r="Z106" s="58" t="str">
        <f t="shared" si="206"/>
        <v/>
      </c>
      <c r="AA106" s="59" t="str">
        <f t="shared" si="206"/>
        <v/>
      </c>
      <c r="AB106" s="58" t="str">
        <f t="shared" si="206"/>
        <v/>
      </c>
      <c r="AC106" s="59" t="str">
        <f t="shared" si="206"/>
        <v/>
      </c>
      <c r="AD106" s="58" t="str">
        <f t="shared" si="206"/>
        <v/>
      </c>
      <c r="AE106" s="59">
        <f t="shared" si="206"/>
        <v>3</v>
      </c>
      <c r="AF106" s="58" t="str">
        <f t="shared" si="206"/>
        <v/>
      </c>
      <c r="AG106" s="59" t="str">
        <f t="shared" si="206"/>
        <v/>
      </c>
      <c r="AH106" s="58" t="str">
        <f t="shared" si="206"/>
        <v/>
      </c>
      <c r="AI106" s="59" t="str">
        <f t="shared" si="206"/>
        <v/>
      </c>
      <c r="AJ106" s="58" t="str">
        <f t="shared" si="206"/>
        <v/>
      </c>
      <c r="AK106" s="59" t="str">
        <f t="shared" si="206"/>
        <v/>
      </c>
      <c r="AL106" s="58" t="str">
        <f t="shared" si="206"/>
        <v/>
      </c>
      <c r="AM106" s="60" t="str">
        <f t="shared" si="206"/>
        <v/>
      </c>
    </row>
    <row r="107" ht="15.75" customHeight="1">
      <c r="A107" s="61">
        <v>102.0</v>
      </c>
      <c r="B107" s="51" t="str">
        <f>VLOOKUP(A107,Times_2023!B104:C534,2,FALSE)</f>
        <v>0:22:25</v>
      </c>
      <c r="C107" s="52" t="str">
        <f>VLOOKUP($A107,Raw,3,FALSE)</f>
        <v>James Rutland</v>
      </c>
      <c r="D107" s="62" t="str">
        <f>VLOOKUP($A107,Raw,2,FALSE)</f>
        <v>CAC</v>
      </c>
      <c r="E107" s="62" t="str">
        <f>VLOOKUP($A107,Raw,4,FALSE)</f>
        <v>M</v>
      </c>
      <c r="F107" s="62">
        <f t="shared" si="5"/>
        <v>91</v>
      </c>
      <c r="G107" s="63" t="str">
        <f t="shared" si="6"/>
        <v>CAC-M</v>
      </c>
      <c r="H107" s="22" t="str">
        <f t="shared" ref="H107:W107" si="207">IF($G107=H$4&amp;"-"&amp;H$5,IF(COUNTIF($G$6:$G107,"="&amp;$G107)&gt;5,"",$F107),"")</f>
        <v/>
      </c>
      <c r="I107" s="23" t="str">
        <f t="shared" si="207"/>
        <v/>
      </c>
      <c r="J107" s="24" t="str">
        <f t="shared" si="207"/>
        <v/>
      </c>
      <c r="K107" s="23" t="str">
        <f t="shared" si="207"/>
        <v/>
      </c>
      <c r="L107" s="24" t="str">
        <f t="shared" si="207"/>
        <v/>
      </c>
      <c r="M107" s="23" t="str">
        <f t="shared" si="207"/>
        <v/>
      </c>
      <c r="N107" s="24" t="str">
        <f t="shared" si="207"/>
        <v/>
      </c>
      <c r="O107" s="23" t="str">
        <f t="shared" si="207"/>
        <v/>
      </c>
      <c r="P107" s="24" t="str">
        <f t="shared" si="207"/>
        <v/>
      </c>
      <c r="Q107" s="23" t="str">
        <f t="shared" si="207"/>
        <v/>
      </c>
      <c r="R107" s="24" t="str">
        <f t="shared" si="207"/>
        <v/>
      </c>
      <c r="S107" s="23" t="str">
        <f t="shared" si="207"/>
        <v/>
      </c>
      <c r="T107" s="24" t="str">
        <f t="shared" si="207"/>
        <v/>
      </c>
      <c r="U107" s="23" t="str">
        <f t="shared" si="207"/>
        <v/>
      </c>
      <c r="V107" s="24" t="str">
        <f t="shared" si="207"/>
        <v/>
      </c>
      <c r="W107" s="25" t="str">
        <f t="shared" si="207"/>
        <v/>
      </c>
      <c r="X107" s="58">
        <f t="shared" ref="X107:AM107" si="208">IF($G107=X$4&amp;"-"&amp;X$5,IF(COUNTIF($G$6:$G107,"="&amp;$G107)&gt;1000,"",MAX(X$6:X106)+1),"")</f>
        <v>19</v>
      </c>
      <c r="Y107" s="59" t="str">
        <f t="shared" si="208"/>
        <v/>
      </c>
      <c r="Z107" s="58" t="str">
        <f t="shared" si="208"/>
        <v/>
      </c>
      <c r="AA107" s="59" t="str">
        <f t="shared" si="208"/>
        <v/>
      </c>
      <c r="AB107" s="58" t="str">
        <f t="shared" si="208"/>
        <v/>
      </c>
      <c r="AC107" s="59" t="str">
        <f t="shared" si="208"/>
        <v/>
      </c>
      <c r="AD107" s="58" t="str">
        <f t="shared" si="208"/>
        <v/>
      </c>
      <c r="AE107" s="59" t="str">
        <f t="shared" si="208"/>
        <v/>
      </c>
      <c r="AF107" s="58" t="str">
        <f t="shared" si="208"/>
        <v/>
      </c>
      <c r="AG107" s="59" t="str">
        <f t="shared" si="208"/>
        <v/>
      </c>
      <c r="AH107" s="58" t="str">
        <f t="shared" si="208"/>
        <v/>
      </c>
      <c r="AI107" s="59" t="str">
        <f t="shared" si="208"/>
        <v/>
      </c>
      <c r="AJ107" s="58" t="str">
        <f t="shared" si="208"/>
        <v/>
      </c>
      <c r="AK107" s="59" t="str">
        <f t="shared" si="208"/>
        <v/>
      </c>
      <c r="AL107" s="58" t="str">
        <f t="shared" si="208"/>
        <v/>
      </c>
      <c r="AM107" s="60" t="str">
        <f t="shared" si="208"/>
        <v/>
      </c>
    </row>
    <row r="108" ht="15.75" customHeight="1">
      <c r="A108" s="64">
        <v>103.0</v>
      </c>
      <c r="B108" s="51" t="str">
        <f>VLOOKUP(A108,Times_2023!B105:C535,2,FALSE)</f>
        <v>0:22:28</v>
      </c>
      <c r="C108" s="52" t="str">
        <f>VLOOKUP($A108,Raw,3,FALSE)</f>
        <v>Alan Jones</v>
      </c>
      <c r="D108" s="62" t="str">
        <f>VLOOKUP($A108,Raw,2,FALSE)</f>
        <v>SS</v>
      </c>
      <c r="E108" s="62" t="str">
        <f>VLOOKUP($A108,Raw,4,FALSE)</f>
        <v>M</v>
      </c>
      <c r="F108" s="62">
        <f t="shared" si="5"/>
        <v>92</v>
      </c>
      <c r="G108" s="63" t="str">
        <f t="shared" si="6"/>
        <v>SS-M</v>
      </c>
      <c r="H108" s="22" t="str">
        <f t="shared" ref="H108:W108" si="209">IF($G108=H$4&amp;"-"&amp;H$5,IF(COUNTIF($G$6:$G108,"="&amp;$G108)&gt;5,"",$F108),"")</f>
        <v/>
      </c>
      <c r="I108" s="23" t="str">
        <f t="shared" si="209"/>
        <v/>
      </c>
      <c r="J108" s="24" t="str">
        <f t="shared" si="209"/>
        <v/>
      </c>
      <c r="K108" s="23" t="str">
        <f t="shared" si="209"/>
        <v/>
      </c>
      <c r="L108" s="24" t="str">
        <f t="shared" si="209"/>
        <v/>
      </c>
      <c r="M108" s="23" t="str">
        <f t="shared" si="209"/>
        <v/>
      </c>
      <c r="N108" s="24" t="str">
        <f t="shared" si="209"/>
        <v/>
      </c>
      <c r="O108" s="23" t="str">
        <f t="shared" si="209"/>
        <v/>
      </c>
      <c r="P108" s="24" t="str">
        <f t="shared" si="209"/>
        <v/>
      </c>
      <c r="Q108" s="23" t="str">
        <f t="shared" si="209"/>
        <v/>
      </c>
      <c r="R108" s="24" t="str">
        <f t="shared" si="209"/>
        <v/>
      </c>
      <c r="S108" s="23" t="str">
        <f t="shared" si="209"/>
        <v/>
      </c>
      <c r="T108" s="24" t="str">
        <f t="shared" si="209"/>
        <v/>
      </c>
      <c r="U108" s="23" t="str">
        <f t="shared" si="209"/>
        <v/>
      </c>
      <c r="V108" s="24" t="str">
        <f t="shared" si="209"/>
        <v/>
      </c>
      <c r="W108" s="25" t="str">
        <f t="shared" si="209"/>
        <v/>
      </c>
      <c r="X108" s="58" t="str">
        <f t="shared" ref="X108:AM108" si="210">IF($G108=X$4&amp;"-"&amp;X$5,IF(COUNTIF($G$6:$G108,"="&amp;$G108)&gt;1000,"",MAX(X$6:X107)+1),"")</f>
        <v/>
      </c>
      <c r="Y108" s="59" t="str">
        <f t="shared" si="210"/>
        <v/>
      </c>
      <c r="Z108" s="58" t="str">
        <f t="shared" si="210"/>
        <v/>
      </c>
      <c r="AA108" s="59" t="str">
        <f t="shared" si="210"/>
        <v/>
      </c>
      <c r="AB108" s="58" t="str">
        <f t="shared" si="210"/>
        <v/>
      </c>
      <c r="AC108" s="59" t="str">
        <f t="shared" si="210"/>
        <v/>
      </c>
      <c r="AD108" s="58" t="str">
        <f t="shared" si="210"/>
        <v/>
      </c>
      <c r="AE108" s="59" t="str">
        <f t="shared" si="210"/>
        <v/>
      </c>
      <c r="AF108" s="58" t="str">
        <f t="shared" si="210"/>
        <v/>
      </c>
      <c r="AG108" s="59" t="str">
        <f t="shared" si="210"/>
        <v/>
      </c>
      <c r="AH108" s="58" t="str">
        <f t="shared" si="210"/>
        <v/>
      </c>
      <c r="AI108" s="59" t="str">
        <f t="shared" si="210"/>
        <v/>
      </c>
      <c r="AJ108" s="58" t="str">
        <f t="shared" si="210"/>
        <v/>
      </c>
      <c r="AK108" s="59" t="str">
        <f t="shared" si="210"/>
        <v/>
      </c>
      <c r="AL108" s="58">
        <f t="shared" si="210"/>
        <v>7</v>
      </c>
      <c r="AM108" s="60" t="str">
        <f t="shared" si="210"/>
        <v/>
      </c>
    </row>
    <row r="109" ht="15.75" customHeight="1">
      <c r="A109" s="61">
        <v>104.0</v>
      </c>
      <c r="B109" s="51" t="str">
        <f>VLOOKUP(A109,Times_2023!B106:C536,2,FALSE)</f>
        <v>0:22:29</v>
      </c>
      <c r="C109" s="52" t="str">
        <f>VLOOKUP($A109,Raw,3,FALSE)</f>
        <v>Mark Novels</v>
      </c>
      <c r="D109" s="62" t="str">
        <f>VLOOKUP($A109,Raw,2,FALSE)</f>
        <v>HRC</v>
      </c>
      <c r="E109" s="62" t="str">
        <f>VLOOKUP($A109,Raw,4,FALSE)</f>
        <v>M</v>
      </c>
      <c r="F109" s="62">
        <f t="shared" si="5"/>
        <v>93</v>
      </c>
      <c r="G109" s="63" t="str">
        <f t="shared" si="6"/>
        <v>HRC-M</v>
      </c>
      <c r="H109" s="22" t="str">
        <f t="shared" ref="H109:W109" si="211">IF($G109=H$4&amp;"-"&amp;H$5,IF(COUNTIF($G$6:$G109,"="&amp;$G109)&gt;5,"",$F109),"")</f>
        <v/>
      </c>
      <c r="I109" s="23" t="str">
        <f t="shared" si="211"/>
        <v/>
      </c>
      <c r="J109" s="24" t="str">
        <f t="shared" si="211"/>
        <v/>
      </c>
      <c r="K109" s="23" t="str">
        <f t="shared" si="211"/>
        <v/>
      </c>
      <c r="L109" s="24" t="str">
        <f t="shared" si="211"/>
        <v/>
      </c>
      <c r="M109" s="23" t="str">
        <f t="shared" si="211"/>
        <v/>
      </c>
      <c r="N109" s="24" t="str">
        <f t="shared" si="211"/>
        <v/>
      </c>
      <c r="O109" s="23" t="str">
        <f t="shared" si="211"/>
        <v/>
      </c>
      <c r="P109" s="24" t="str">
        <f t="shared" si="211"/>
        <v/>
      </c>
      <c r="Q109" s="23" t="str">
        <f t="shared" si="211"/>
        <v/>
      </c>
      <c r="R109" s="24" t="str">
        <f t="shared" si="211"/>
        <v/>
      </c>
      <c r="S109" s="23" t="str">
        <f t="shared" si="211"/>
        <v/>
      </c>
      <c r="T109" s="24" t="str">
        <f t="shared" si="211"/>
        <v/>
      </c>
      <c r="U109" s="23" t="str">
        <f t="shared" si="211"/>
        <v/>
      </c>
      <c r="V109" s="24" t="str">
        <f t="shared" si="211"/>
        <v/>
      </c>
      <c r="W109" s="25" t="str">
        <f t="shared" si="211"/>
        <v/>
      </c>
      <c r="X109" s="58" t="str">
        <f t="shared" ref="X109:AM109" si="212">IF($G109=X$4&amp;"-"&amp;X$5,IF(COUNTIF($G$6:$G109,"="&amp;$G109)&gt;1000,"",MAX(X$6:X108)+1),"")</f>
        <v/>
      </c>
      <c r="Y109" s="59" t="str">
        <f t="shared" si="212"/>
        <v/>
      </c>
      <c r="Z109" s="58" t="str">
        <f t="shared" si="212"/>
        <v/>
      </c>
      <c r="AA109" s="59" t="str">
        <f t="shared" si="212"/>
        <v/>
      </c>
      <c r="AB109" s="58" t="str">
        <f t="shared" si="212"/>
        <v/>
      </c>
      <c r="AC109" s="59" t="str">
        <f t="shared" si="212"/>
        <v/>
      </c>
      <c r="AD109" s="58" t="str">
        <f t="shared" si="212"/>
        <v/>
      </c>
      <c r="AE109" s="59" t="str">
        <f t="shared" si="212"/>
        <v/>
      </c>
      <c r="AF109" s="58">
        <f t="shared" si="212"/>
        <v>9</v>
      </c>
      <c r="AG109" s="59" t="str">
        <f t="shared" si="212"/>
        <v/>
      </c>
      <c r="AH109" s="58" t="str">
        <f t="shared" si="212"/>
        <v/>
      </c>
      <c r="AI109" s="59" t="str">
        <f t="shared" si="212"/>
        <v/>
      </c>
      <c r="AJ109" s="58" t="str">
        <f t="shared" si="212"/>
        <v/>
      </c>
      <c r="AK109" s="59" t="str">
        <f t="shared" si="212"/>
        <v/>
      </c>
      <c r="AL109" s="58" t="str">
        <f t="shared" si="212"/>
        <v/>
      </c>
      <c r="AM109" s="60" t="str">
        <f t="shared" si="212"/>
        <v/>
      </c>
    </row>
    <row r="110" ht="15.75" customHeight="1">
      <c r="A110" s="64">
        <v>105.0</v>
      </c>
      <c r="B110" s="51" t="str">
        <f>VLOOKUP(A110,Times_2023!B107:C537,2,FALSE)</f>
        <v>0:22:30</v>
      </c>
      <c r="C110" s="52" t="str">
        <f>VLOOKUP($A110,Raw,3,FALSE)</f>
        <v>Brian Jones</v>
      </c>
      <c r="D110" s="62" t="str">
        <f>VLOOKUP($A110,Raw,2,FALSE)</f>
        <v>RR</v>
      </c>
      <c r="E110" s="62" t="str">
        <f>VLOOKUP($A110,Raw,4,FALSE)</f>
        <v>M</v>
      </c>
      <c r="F110" s="62">
        <f t="shared" si="5"/>
        <v>94</v>
      </c>
      <c r="G110" s="63" t="str">
        <f t="shared" si="6"/>
        <v>RR-M</v>
      </c>
      <c r="H110" s="22" t="str">
        <f t="shared" ref="H110:W110" si="213">IF($G110=H$4&amp;"-"&amp;H$5,IF(COUNTIF($G$6:$G110,"="&amp;$G110)&gt;5,"",$F110),"")</f>
        <v/>
      </c>
      <c r="I110" s="23" t="str">
        <f t="shared" si="213"/>
        <v/>
      </c>
      <c r="J110" s="24" t="str">
        <f t="shared" si="213"/>
        <v/>
      </c>
      <c r="K110" s="23" t="str">
        <f t="shared" si="213"/>
        <v/>
      </c>
      <c r="L110" s="24" t="str">
        <f t="shared" si="213"/>
        <v/>
      </c>
      <c r="M110" s="23" t="str">
        <f t="shared" si="213"/>
        <v/>
      </c>
      <c r="N110" s="24" t="str">
        <f t="shared" si="213"/>
        <v/>
      </c>
      <c r="O110" s="23" t="str">
        <f t="shared" si="213"/>
        <v/>
      </c>
      <c r="P110" s="24" t="str">
        <f t="shared" si="213"/>
        <v/>
      </c>
      <c r="Q110" s="23" t="str">
        <f t="shared" si="213"/>
        <v/>
      </c>
      <c r="R110" s="24" t="str">
        <f t="shared" si="213"/>
        <v/>
      </c>
      <c r="S110" s="23" t="str">
        <f t="shared" si="213"/>
        <v/>
      </c>
      <c r="T110" s="24" t="str">
        <f t="shared" si="213"/>
        <v/>
      </c>
      <c r="U110" s="23" t="str">
        <f t="shared" si="213"/>
        <v/>
      </c>
      <c r="V110" s="24" t="str">
        <f t="shared" si="213"/>
        <v/>
      </c>
      <c r="W110" s="25" t="str">
        <f t="shared" si="213"/>
        <v/>
      </c>
      <c r="X110" s="58" t="str">
        <f t="shared" ref="X110:AM110" si="214">IF($G110=X$4&amp;"-"&amp;X$5,IF(COUNTIF($G$6:$G110,"="&amp;$G110)&gt;1000,"",MAX(X$6:X109)+1),"")</f>
        <v/>
      </c>
      <c r="Y110" s="59" t="str">
        <f t="shared" si="214"/>
        <v/>
      </c>
      <c r="Z110" s="58" t="str">
        <f t="shared" si="214"/>
        <v/>
      </c>
      <c r="AA110" s="59" t="str">
        <f t="shared" si="214"/>
        <v/>
      </c>
      <c r="AB110" s="58" t="str">
        <f t="shared" si="214"/>
        <v/>
      </c>
      <c r="AC110" s="59" t="str">
        <f t="shared" si="214"/>
        <v/>
      </c>
      <c r="AD110" s="58" t="str">
        <f t="shared" si="214"/>
        <v/>
      </c>
      <c r="AE110" s="59" t="str">
        <f t="shared" si="214"/>
        <v/>
      </c>
      <c r="AF110" s="58" t="str">
        <f t="shared" si="214"/>
        <v/>
      </c>
      <c r="AG110" s="59" t="str">
        <f t="shared" si="214"/>
        <v/>
      </c>
      <c r="AH110" s="58" t="str">
        <f t="shared" si="214"/>
        <v/>
      </c>
      <c r="AI110" s="59" t="str">
        <f t="shared" si="214"/>
        <v/>
      </c>
      <c r="AJ110" s="58">
        <f t="shared" si="214"/>
        <v>11</v>
      </c>
      <c r="AK110" s="59" t="str">
        <f t="shared" si="214"/>
        <v/>
      </c>
      <c r="AL110" s="58" t="str">
        <f t="shared" si="214"/>
        <v/>
      </c>
      <c r="AM110" s="60" t="str">
        <f t="shared" si="214"/>
        <v/>
      </c>
    </row>
    <row r="111" ht="15.75" customHeight="1">
      <c r="A111" s="61">
        <v>106.0</v>
      </c>
      <c r="B111" s="51" t="str">
        <f>VLOOKUP(A111,Times_2023!B108:C538,2,FALSE)</f>
        <v>0:22:31</v>
      </c>
      <c r="C111" s="52" t="str">
        <f>VLOOKUP($A111,Raw,3,FALSE)</f>
        <v>Shannon Burke</v>
      </c>
      <c r="D111" s="62" t="str">
        <f>VLOOKUP($A111,Raw,2,FALSE)</f>
        <v>CAC</v>
      </c>
      <c r="E111" s="62" t="str">
        <f>VLOOKUP($A111,Raw,4,FALSE)</f>
        <v>M</v>
      </c>
      <c r="F111" s="62">
        <f t="shared" si="5"/>
        <v>95</v>
      </c>
      <c r="G111" s="63" t="str">
        <f t="shared" si="6"/>
        <v>CAC-M</v>
      </c>
      <c r="H111" s="22" t="str">
        <f t="shared" ref="H111:W111" si="215">IF($G111=H$4&amp;"-"&amp;H$5,IF(COUNTIF($G$6:$G111,"="&amp;$G111)&gt;5,"",$F111),"")</f>
        <v/>
      </c>
      <c r="I111" s="23" t="str">
        <f t="shared" si="215"/>
        <v/>
      </c>
      <c r="J111" s="24" t="str">
        <f t="shared" si="215"/>
        <v/>
      </c>
      <c r="K111" s="23" t="str">
        <f t="shared" si="215"/>
        <v/>
      </c>
      <c r="L111" s="24" t="str">
        <f t="shared" si="215"/>
        <v/>
      </c>
      <c r="M111" s="23" t="str">
        <f t="shared" si="215"/>
        <v/>
      </c>
      <c r="N111" s="24" t="str">
        <f t="shared" si="215"/>
        <v/>
      </c>
      <c r="O111" s="23" t="str">
        <f t="shared" si="215"/>
        <v/>
      </c>
      <c r="P111" s="24" t="str">
        <f t="shared" si="215"/>
        <v/>
      </c>
      <c r="Q111" s="23" t="str">
        <f t="shared" si="215"/>
        <v/>
      </c>
      <c r="R111" s="24" t="str">
        <f t="shared" si="215"/>
        <v/>
      </c>
      <c r="S111" s="23" t="str">
        <f t="shared" si="215"/>
        <v/>
      </c>
      <c r="T111" s="24" t="str">
        <f t="shared" si="215"/>
        <v/>
      </c>
      <c r="U111" s="23" t="str">
        <f t="shared" si="215"/>
        <v/>
      </c>
      <c r="V111" s="24" t="str">
        <f t="shared" si="215"/>
        <v/>
      </c>
      <c r="W111" s="25" t="str">
        <f t="shared" si="215"/>
        <v/>
      </c>
      <c r="X111" s="58">
        <f t="shared" ref="X111:AM111" si="216">IF($G111=X$4&amp;"-"&amp;X$5,IF(COUNTIF($G$6:$G111,"="&amp;$G111)&gt;1000,"",MAX(X$6:X110)+1),"")</f>
        <v>20</v>
      </c>
      <c r="Y111" s="59" t="str">
        <f t="shared" si="216"/>
        <v/>
      </c>
      <c r="Z111" s="58" t="str">
        <f t="shared" si="216"/>
        <v/>
      </c>
      <c r="AA111" s="59" t="str">
        <f t="shared" si="216"/>
        <v/>
      </c>
      <c r="AB111" s="58" t="str">
        <f t="shared" si="216"/>
        <v/>
      </c>
      <c r="AC111" s="59" t="str">
        <f t="shared" si="216"/>
        <v/>
      </c>
      <c r="AD111" s="58" t="str">
        <f t="shared" si="216"/>
        <v/>
      </c>
      <c r="AE111" s="59" t="str">
        <f t="shared" si="216"/>
        <v/>
      </c>
      <c r="AF111" s="58" t="str">
        <f t="shared" si="216"/>
        <v/>
      </c>
      <c r="AG111" s="59" t="str">
        <f t="shared" si="216"/>
        <v/>
      </c>
      <c r="AH111" s="58" t="str">
        <f t="shared" si="216"/>
        <v/>
      </c>
      <c r="AI111" s="59" t="str">
        <f t="shared" si="216"/>
        <v/>
      </c>
      <c r="AJ111" s="58" t="str">
        <f t="shared" si="216"/>
        <v/>
      </c>
      <c r="AK111" s="59" t="str">
        <f t="shared" si="216"/>
        <v/>
      </c>
      <c r="AL111" s="58" t="str">
        <f t="shared" si="216"/>
        <v/>
      </c>
      <c r="AM111" s="60" t="str">
        <f t="shared" si="216"/>
        <v/>
      </c>
    </row>
    <row r="112" ht="15.75" customHeight="1">
      <c r="A112" s="64">
        <v>107.0</v>
      </c>
      <c r="B112" s="51" t="str">
        <f>VLOOKUP(A112,Times_2023!B109:C539,2,FALSE)</f>
        <v>0:22:35</v>
      </c>
      <c r="C112" s="52" t="str">
        <f>VLOOKUP($A112,Raw,3,FALSE)</f>
        <v>Mike Barnaby</v>
      </c>
      <c r="D112" s="62" t="str">
        <f>VLOOKUP($A112,Raw,2,FALSE)</f>
        <v>HI</v>
      </c>
      <c r="E112" s="62" t="str">
        <f>VLOOKUP($A112,Raw,4,FALSE)</f>
        <v>M</v>
      </c>
      <c r="F112" s="62">
        <f t="shared" si="5"/>
        <v>96</v>
      </c>
      <c r="G112" s="63" t="str">
        <f t="shared" si="6"/>
        <v>HI-M</v>
      </c>
      <c r="H112" s="22" t="str">
        <f t="shared" ref="H112:W112" si="217">IF($G112=H$4&amp;"-"&amp;H$5,IF(COUNTIF($G$6:$G112,"="&amp;$G112)&gt;5,"",$F112),"")</f>
        <v/>
      </c>
      <c r="I112" s="23" t="str">
        <f t="shared" si="217"/>
        <v/>
      </c>
      <c r="J112" s="24" t="str">
        <f t="shared" si="217"/>
        <v/>
      </c>
      <c r="K112" s="23" t="str">
        <f t="shared" si="217"/>
        <v/>
      </c>
      <c r="L112" s="24" t="str">
        <f t="shared" si="217"/>
        <v/>
      </c>
      <c r="M112" s="23" t="str">
        <f t="shared" si="217"/>
        <v/>
      </c>
      <c r="N112" s="24" t="str">
        <f t="shared" si="217"/>
        <v/>
      </c>
      <c r="O112" s="23" t="str">
        <f t="shared" si="217"/>
        <v/>
      </c>
      <c r="P112" s="24" t="str">
        <f t="shared" si="217"/>
        <v/>
      </c>
      <c r="Q112" s="23" t="str">
        <f t="shared" si="217"/>
        <v/>
      </c>
      <c r="R112" s="24" t="str">
        <f t="shared" si="217"/>
        <v/>
      </c>
      <c r="S112" s="23" t="str">
        <f t="shared" si="217"/>
        <v/>
      </c>
      <c r="T112" s="24" t="str">
        <f t="shared" si="217"/>
        <v/>
      </c>
      <c r="U112" s="23" t="str">
        <f t="shared" si="217"/>
        <v/>
      </c>
      <c r="V112" s="24" t="str">
        <f t="shared" si="217"/>
        <v/>
      </c>
      <c r="W112" s="25" t="str">
        <f t="shared" si="217"/>
        <v/>
      </c>
      <c r="X112" s="58" t="str">
        <f t="shared" ref="X112:AM112" si="218">IF($G112=X$4&amp;"-"&amp;X$5,IF(COUNTIF($G$6:$G112,"="&amp;$G112)&gt;1000,"",MAX(X$6:X111)+1),"")</f>
        <v/>
      </c>
      <c r="Y112" s="59" t="str">
        <f t="shared" si="218"/>
        <v/>
      </c>
      <c r="Z112" s="58" t="str">
        <f t="shared" si="218"/>
        <v/>
      </c>
      <c r="AA112" s="59" t="str">
        <f t="shared" si="218"/>
        <v/>
      </c>
      <c r="AB112" s="58" t="str">
        <f t="shared" si="218"/>
        <v/>
      </c>
      <c r="AC112" s="59" t="str">
        <f t="shared" si="218"/>
        <v/>
      </c>
      <c r="AD112" s="58">
        <f t="shared" si="218"/>
        <v>12</v>
      </c>
      <c r="AE112" s="59" t="str">
        <f t="shared" si="218"/>
        <v/>
      </c>
      <c r="AF112" s="58" t="str">
        <f t="shared" si="218"/>
        <v/>
      </c>
      <c r="AG112" s="59" t="str">
        <f t="shared" si="218"/>
        <v/>
      </c>
      <c r="AH112" s="58" t="str">
        <f t="shared" si="218"/>
        <v/>
      </c>
      <c r="AI112" s="59" t="str">
        <f t="shared" si="218"/>
        <v/>
      </c>
      <c r="AJ112" s="58" t="str">
        <f t="shared" si="218"/>
        <v/>
      </c>
      <c r="AK112" s="59" t="str">
        <f t="shared" si="218"/>
        <v/>
      </c>
      <c r="AL112" s="58" t="str">
        <f t="shared" si="218"/>
        <v/>
      </c>
      <c r="AM112" s="60" t="str">
        <f t="shared" si="218"/>
        <v/>
      </c>
    </row>
    <row r="113" ht="15.75" customHeight="1">
      <c r="A113" s="61">
        <v>108.0</v>
      </c>
      <c r="B113" s="51" t="str">
        <f>VLOOKUP(A113,Times_2023!B110:C540,2,FALSE)</f>
        <v>0:22:36</v>
      </c>
      <c r="C113" s="52" t="str">
        <f>VLOOKUP($A113,Raw,3,FALSE)</f>
        <v>Fliss Tournant</v>
      </c>
      <c r="D113" s="62" t="str">
        <f>VLOOKUP($A113,Raw,2,FALSE)</f>
        <v>SS</v>
      </c>
      <c r="E113" s="62" t="str">
        <f>VLOOKUP($A113,Raw,4,FALSE)</f>
        <v>F</v>
      </c>
      <c r="F113" s="62">
        <f t="shared" si="5"/>
        <v>12</v>
      </c>
      <c r="G113" s="63" t="str">
        <f t="shared" si="6"/>
        <v>SS-F</v>
      </c>
      <c r="H113" s="22" t="str">
        <f t="shared" ref="H113:W113" si="219">IF($G113=H$4&amp;"-"&amp;H$5,IF(COUNTIF($G$6:$G113,"="&amp;$G113)&gt;5,"",$F113),"")</f>
        <v/>
      </c>
      <c r="I113" s="23" t="str">
        <f t="shared" si="219"/>
        <v/>
      </c>
      <c r="J113" s="24" t="str">
        <f t="shared" si="219"/>
        <v/>
      </c>
      <c r="K113" s="23" t="str">
        <f t="shared" si="219"/>
        <v/>
      </c>
      <c r="L113" s="24" t="str">
        <f t="shared" si="219"/>
        <v/>
      </c>
      <c r="M113" s="23" t="str">
        <f t="shared" si="219"/>
        <v/>
      </c>
      <c r="N113" s="24" t="str">
        <f t="shared" si="219"/>
        <v/>
      </c>
      <c r="O113" s="23" t="str">
        <f t="shared" si="219"/>
        <v/>
      </c>
      <c r="P113" s="24" t="str">
        <f t="shared" si="219"/>
        <v/>
      </c>
      <c r="Q113" s="23" t="str">
        <f t="shared" si="219"/>
        <v/>
      </c>
      <c r="R113" s="24" t="str">
        <f t="shared" si="219"/>
        <v/>
      </c>
      <c r="S113" s="23" t="str">
        <f t="shared" si="219"/>
        <v/>
      </c>
      <c r="T113" s="24" t="str">
        <f t="shared" si="219"/>
        <v/>
      </c>
      <c r="U113" s="23" t="str">
        <f t="shared" si="219"/>
        <v/>
      </c>
      <c r="V113" s="24" t="str">
        <f t="shared" si="219"/>
        <v/>
      </c>
      <c r="W113" s="25">
        <f t="shared" si="219"/>
        <v>12</v>
      </c>
      <c r="X113" s="58" t="str">
        <f t="shared" ref="X113:AM113" si="220">IF($G113=X$4&amp;"-"&amp;X$5,IF(COUNTIF($G$6:$G113,"="&amp;$G113)&gt;1000,"",MAX(X$6:X112)+1),"")</f>
        <v/>
      </c>
      <c r="Y113" s="59" t="str">
        <f t="shared" si="220"/>
        <v/>
      </c>
      <c r="Z113" s="58" t="str">
        <f t="shared" si="220"/>
        <v/>
      </c>
      <c r="AA113" s="59" t="str">
        <f t="shared" si="220"/>
        <v/>
      </c>
      <c r="AB113" s="58" t="str">
        <f t="shared" si="220"/>
        <v/>
      </c>
      <c r="AC113" s="59" t="str">
        <f t="shared" si="220"/>
        <v/>
      </c>
      <c r="AD113" s="58" t="str">
        <f t="shared" si="220"/>
        <v/>
      </c>
      <c r="AE113" s="59" t="str">
        <f t="shared" si="220"/>
        <v/>
      </c>
      <c r="AF113" s="58" t="str">
        <f t="shared" si="220"/>
        <v/>
      </c>
      <c r="AG113" s="59" t="str">
        <f t="shared" si="220"/>
        <v/>
      </c>
      <c r="AH113" s="58" t="str">
        <f t="shared" si="220"/>
        <v/>
      </c>
      <c r="AI113" s="59" t="str">
        <f t="shared" si="220"/>
        <v/>
      </c>
      <c r="AJ113" s="58" t="str">
        <f t="shared" si="220"/>
        <v/>
      </c>
      <c r="AK113" s="59" t="str">
        <f t="shared" si="220"/>
        <v/>
      </c>
      <c r="AL113" s="58" t="str">
        <f t="shared" si="220"/>
        <v/>
      </c>
      <c r="AM113" s="60">
        <f t="shared" si="220"/>
        <v>1</v>
      </c>
    </row>
    <row r="114" ht="15.75" customHeight="1">
      <c r="A114" s="64">
        <v>109.0</v>
      </c>
      <c r="B114" s="51" t="str">
        <f>VLOOKUP(A114,Times_2023!B111:C541,2,FALSE)</f>
        <v>0:22:37</v>
      </c>
      <c r="C114" s="52" t="str">
        <f>VLOOKUP($A114,Raw,3,FALSE)</f>
        <v>Ruby Rae-Smith</v>
      </c>
      <c r="D114" s="62" t="str">
        <f>VLOOKUP($A114,Raw,2,FALSE)</f>
        <v>ELY</v>
      </c>
      <c r="E114" s="62" t="str">
        <f>VLOOKUP($A114,Raw,4,FALSE)</f>
        <v>F</v>
      </c>
      <c r="F114" s="62">
        <f t="shared" si="5"/>
        <v>13</v>
      </c>
      <c r="G114" s="63" t="str">
        <f t="shared" si="6"/>
        <v>ELY-F</v>
      </c>
      <c r="H114" s="22" t="str">
        <f t="shared" ref="H114:W114" si="221">IF($G114=H$4&amp;"-"&amp;H$5,IF(COUNTIF($G$6:$G114,"="&amp;$G114)&gt;5,"",$F114),"")</f>
        <v/>
      </c>
      <c r="I114" s="23" t="str">
        <f t="shared" si="221"/>
        <v/>
      </c>
      <c r="J114" s="24" t="str">
        <f t="shared" si="221"/>
        <v/>
      </c>
      <c r="K114" s="23" t="str">
        <f t="shared" si="221"/>
        <v/>
      </c>
      <c r="L114" s="24" t="str">
        <f t="shared" si="221"/>
        <v/>
      </c>
      <c r="M114" s="23">
        <f t="shared" si="221"/>
        <v>13</v>
      </c>
      <c r="N114" s="24" t="str">
        <f t="shared" si="221"/>
        <v/>
      </c>
      <c r="O114" s="23" t="str">
        <f t="shared" si="221"/>
        <v/>
      </c>
      <c r="P114" s="24" t="str">
        <f t="shared" si="221"/>
        <v/>
      </c>
      <c r="Q114" s="23" t="str">
        <f t="shared" si="221"/>
        <v/>
      </c>
      <c r="R114" s="24" t="str">
        <f t="shared" si="221"/>
        <v/>
      </c>
      <c r="S114" s="23" t="str">
        <f t="shared" si="221"/>
        <v/>
      </c>
      <c r="T114" s="24" t="str">
        <f t="shared" si="221"/>
        <v/>
      </c>
      <c r="U114" s="23" t="str">
        <f t="shared" si="221"/>
        <v/>
      </c>
      <c r="V114" s="24" t="str">
        <f t="shared" si="221"/>
        <v/>
      </c>
      <c r="W114" s="25" t="str">
        <f t="shared" si="221"/>
        <v/>
      </c>
      <c r="X114" s="58" t="str">
        <f t="shared" ref="X114:AM114" si="222">IF($G114=X$4&amp;"-"&amp;X$5,IF(COUNTIF($G$6:$G114,"="&amp;$G114)&gt;1000,"",MAX(X$6:X113)+1),"")</f>
        <v/>
      </c>
      <c r="Y114" s="59" t="str">
        <f t="shared" si="222"/>
        <v/>
      </c>
      <c r="Z114" s="58" t="str">
        <f t="shared" si="222"/>
        <v/>
      </c>
      <c r="AA114" s="59" t="str">
        <f t="shared" si="222"/>
        <v/>
      </c>
      <c r="AB114" s="58" t="str">
        <f t="shared" si="222"/>
        <v/>
      </c>
      <c r="AC114" s="59">
        <f t="shared" si="222"/>
        <v>1</v>
      </c>
      <c r="AD114" s="58" t="str">
        <f t="shared" si="222"/>
        <v/>
      </c>
      <c r="AE114" s="59" t="str">
        <f t="shared" si="222"/>
        <v/>
      </c>
      <c r="AF114" s="58" t="str">
        <f t="shared" si="222"/>
        <v/>
      </c>
      <c r="AG114" s="59" t="str">
        <f t="shared" si="222"/>
        <v/>
      </c>
      <c r="AH114" s="58" t="str">
        <f t="shared" si="222"/>
        <v/>
      </c>
      <c r="AI114" s="59" t="str">
        <f t="shared" si="222"/>
        <v/>
      </c>
      <c r="AJ114" s="58" t="str">
        <f t="shared" si="222"/>
        <v/>
      </c>
      <c r="AK114" s="59" t="str">
        <f t="shared" si="222"/>
        <v/>
      </c>
      <c r="AL114" s="58" t="str">
        <f t="shared" si="222"/>
        <v/>
      </c>
      <c r="AM114" s="60" t="str">
        <f t="shared" si="222"/>
        <v/>
      </c>
    </row>
    <row r="115" ht="15.75" customHeight="1">
      <c r="A115" s="61">
        <v>110.0</v>
      </c>
      <c r="B115" s="51" t="str">
        <f>VLOOKUP(A115,Times_2023!B112:C542,2,FALSE)</f>
        <v>0:22:38</v>
      </c>
      <c r="C115" s="52" t="str">
        <f>VLOOKUP($A115,Raw,3,FALSE)</f>
        <v>Chris Kelly</v>
      </c>
      <c r="D115" s="62" t="str">
        <f>VLOOKUP($A115,Raw,2,FALSE)</f>
        <v>CAC</v>
      </c>
      <c r="E115" s="62" t="str">
        <f>VLOOKUP($A115,Raw,4,FALSE)</f>
        <v>M</v>
      </c>
      <c r="F115" s="62">
        <f t="shared" si="5"/>
        <v>97</v>
      </c>
      <c r="G115" s="63" t="str">
        <f t="shared" si="6"/>
        <v>CAC-M</v>
      </c>
      <c r="H115" s="22" t="str">
        <f t="shared" ref="H115:W115" si="223">IF($G115=H$4&amp;"-"&amp;H$5,IF(COUNTIF($G$6:$G115,"="&amp;$G115)&gt;5,"",$F115),"")</f>
        <v/>
      </c>
      <c r="I115" s="23" t="str">
        <f t="shared" si="223"/>
        <v/>
      </c>
      <c r="J115" s="24" t="str">
        <f t="shared" si="223"/>
        <v/>
      </c>
      <c r="K115" s="23" t="str">
        <f t="shared" si="223"/>
        <v/>
      </c>
      <c r="L115" s="24" t="str">
        <f t="shared" si="223"/>
        <v/>
      </c>
      <c r="M115" s="23" t="str">
        <f t="shared" si="223"/>
        <v/>
      </c>
      <c r="N115" s="24" t="str">
        <f t="shared" si="223"/>
        <v/>
      </c>
      <c r="O115" s="23" t="str">
        <f t="shared" si="223"/>
        <v/>
      </c>
      <c r="P115" s="24" t="str">
        <f t="shared" si="223"/>
        <v/>
      </c>
      <c r="Q115" s="23" t="str">
        <f t="shared" si="223"/>
        <v/>
      </c>
      <c r="R115" s="24" t="str">
        <f t="shared" si="223"/>
        <v/>
      </c>
      <c r="S115" s="23" t="str">
        <f t="shared" si="223"/>
        <v/>
      </c>
      <c r="T115" s="24" t="str">
        <f t="shared" si="223"/>
        <v/>
      </c>
      <c r="U115" s="23" t="str">
        <f t="shared" si="223"/>
        <v/>
      </c>
      <c r="V115" s="24" t="str">
        <f t="shared" si="223"/>
        <v/>
      </c>
      <c r="W115" s="25" t="str">
        <f t="shared" si="223"/>
        <v/>
      </c>
      <c r="X115" s="58">
        <f t="shared" ref="X115:AM115" si="224">IF($G115=X$4&amp;"-"&amp;X$5,IF(COUNTIF($G$6:$G115,"="&amp;$G115)&gt;1000,"",MAX(X$6:X114)+1),"")</f>
        <v>21</v>
      </c>
      <c r="Y115" s="59" t="str">
        <f t="shared" si="224"/>
        <v/>
      </c>
      <c r="Z115" s="58" t="str">
        <f t="shared" si="224"/>
        <v/>
      </c>
      <c r="AA115" s="59" t="str">
        <f t="shared" si="224"/>
        <v/>
      </c>
      <c r="AB115" s="58" t="str">
        <f t="shared" si="224"/>
        <v/>
      </c>
      <c r="AC115" s="59" t="str">
        <f t="shared" si="224"/>
        <v/>
      </c>
      <c r="AD115" s="58" t="str">
        <f t="shared" si="224"/>
        <v/>
      </c>
      <c r="AE115" s="59" t="str">
        <f t="shared" si="224"/>
        <v/>
      </c>
      <c r="AF115" s="58" t="str">
        <f t="shared" si="224"/>
        <v/>
      </c>
      <c r="AG115" s="59" t="str">
        <f t="shared" si="224"/>
        <v/>
      </c>
      <c r="AH115" s="58" t="str">
        <f t="shared" si="224"/>
        <v/>
      </c>
      <c r="AI115" s="59" t="str">
        <f t="shared" si="224"/>
        <v/>
      </c>
      <c r="AJ115" s="58" t="str">
        <f t="shared" si="224"/>
        <v/>
      </c>
      <c r="AK115" s="59" t="str">
        <f t="shared" si="224"/>
        <v/>
      </c>
      <c r="AL115" s="58" t="str">
        <f t="shared" si="224"/>
        <v/>
      </c>
      <c r="AM115" s="60" t="str">
        <f t="shared" si="224"/>
        <v/>
      </c>
    </row>
    <row r="116" ht="15.75" customHeight="1">
      <c r="A116" s="64">
        <v>111.0</v>
      </c>
      <c r="B116" s="51" t="str">
        <f>VLOOKUP(A116,Times_2023!B113:C543,2,FALSE)</f>
        <v>0:22:40</v>
      </c>
      <c r="C116" s="52" t="str">
        <f>VLOOKUP($A116,Raw,3,FALSE)</f>
        <v>Iain Cummings</v>
      </c>
      <c r="D116" s="62" t="str">
        <f>VLOOKUP($A116,Raw,2,FALSE)</f>
        <v>SS</v>
      </c>
      <c r="E116" s="62" t="str">
        <f>VLOOKUP($A116,Raw,4,FALSE)</f>
        <v>M</v>
      </c>
      <c r="F116" s="62">
        <f t="shared" si="5"/>
        <v>98</v>
      </c>
      <c r="G116" s="63" t="str">
        <f t="shared" si="6"/>
        <v>SS-M</v>
      </c>
      <c r="H116" s="22" t="str">
        <f t="shared" ref="H116:W116" si="225">IF($G116=H$4&amp;"-"&amp;H$5,IF(COUNTIF($G$6:$G116,"="&amp;$G116)&gt;5,"",$F116),"")</f>
        <v/>
      </c>
      <c r="I116" s="23" t="str">
        <f t="shared" si="225"/>
        <v/>
      </c>
      <c r="J116" s="24" t="str">
        <f t="shared" si="225"/>
        <v/>
      </c>
      <c r="K116" s="23" t="str">
        <f t="shared" si="225"/>
        <v/>
      </c>
      <c r="L116" s="24" t="str">
        <f t="shared" si="225"/>
        <v/>
      </c>
      <c r="M116" s="23" t="str">
        <f t="shared" si="225"/>
        <v/>
      </c>
      <c r="N116" s="24" t="str">
        <f t="shared" si="225"/>
        <v/>
      </c>
      <c r="O116" s="23" t="str">
        <f t="shared" si="225"/>
        <v/>
      </c>
      <c r="P116" s="24" t="str">
        <f t="shared" si="225"/>
        <v/>
      </c>
      <c r="Q116" s="23" t="str">
        <f t="shared" si="225"/>
        <v/>
      </c>
      <c r="R116" s="24" t="str">
        <f t="shared" si="225"/>
        <v/>
      </c>
      <c r="S116" s="23" t="str">
        <f t="shared" si="225"/>
        <v/>
      </c>
      <c r="T116" s="24" t="str">
        <f t="shared" si="225"/>
        <v/>
      </c>
      <c r="U116" s="23" t="str">
        <f t="shared" si="225"/>
        <v/>
      </c>
      <c r="V116" s="24" t="str">
        <f t="shared" si="225"/>
        <v/>
      </c>
      <c r="W116" s="25" t="str">
        <f t="shared" si="225"/>
        <v/>
      </c>
      <c r="X116" s="58" t="str">
        <f t="shared" ref="X116:AM116" si="226">IF($G116=X$4&amp;"-"&amp;X$5,IF(COUNTIF($G$6:$G116,"="&amp;$G116)&gt;1000,"",MAX(X$6:X115)+1),"")</f>
        <v/>
      </c>
      <c r="Y116" s="59" t="str">
        <f t="shared" si="226"/>
        <v/>
      </c>
      <c r="Z116" s="58" t="str">
        <f t="shared" si="226"/>
        <v/>
      </c>
      <c r="AA116" s="59" t="str">
        <f t="shared" si="226"/>
        <v/>
      </c>
      <c r="AB116" s="58" t="str">
        <f t="shared" si="226"/>
        <v/>
      </c>
      <c r="AC116" s="59" t="str">
        <f t="shared" si="226"/>
        <v/>
      </c>
      <c r="AD116" s="58" t="str">
        <f t="shared" si="226"/>
        <v/>
      </c>
      <c r="AE116" s="59" t="str">
        <f t="shared" si="226"/>
        <v/>
      </c>
      <c r="AF116" s="58" t="str">
        <f t="shared" si="226"/>
        <v/>
      </c>
      <c r="AG116" s="59" t="str">
        <f t="shared" si="226"/>
        <v/>
      </c>
      <c r="AH116" s="58" t="str">
        <f t="shared" si="226"/>
        <v/>
      </c>
      <c r="AI116" s="59" t="str">
        <f t="shared" si="226"/>
        <v/>
      </c>
      <c r="AJ116" s="58" t="str">
        <f t="shared" si="226"/>
        <v/>
      </c>
      <c r="AK116" s="59" t="str">
        <f t="shared" si="226"/>
        <v/>
      </c>
      <c r="AL116" s="58">
        <f t="shared" si="226"/>
        <v>8</v>
      </c>
      <c r="AM116" s="60" t="str">
        <f t="shared" si="226"/>
        <v/>
      </c>
    </row>
    <row r="117" ht="15.75" customHeight="1">
      <c r="A117" s="61">
        <v>112.0</v>
      </c>
      <c r="B117" s="51" t="str">
        <f>VLOOKUP(A117,Times_2023!B114:C544,2,FALSE)</f>
        <v>0:22:41</v>
      </c>
      <c r="C117" s="52" t="str">
        <f>VLOOKUP($A117,Raw,3,FALSE)</f>
        <v>Tim Davies</v>
      </c>
      <c r="D117" s="62" t="str">
        <f>VLOOKUP($A117,Raw,2,FALSE)</f>
        <v>HI</v>
      </c>
      <c r="E117" s="62" t="str">
        <f>VLOOKUP($A117,Raw,4,FALSE)</f>
        <v>M</v>
      </c>
      <c r="F117" s="62">
        <f t="shared" si="5"/>
        <v>99</v>
      </c>
      <c r="G117" s="63" t="str">
        <f t="shared" si="6"/>
        <v>HI-M</v>
      </c>
      <c r="H117" s="22" t="str">
        <f t="shared" ref="H117:W117" si="227">IF($G117=H$4&amp;"-"&amp;H$5,IF(COUNTIF($G$6:$G117,"="&amp;$G117)&gt;5,"",$F117),"")</f>
        <v/>
      </c>
      <c r="I117" s="23" t="str">
        <f t="shared" si="227"/>
        <v/>
      </c>
      <c r="J117" s="24" t="str">
        <f t="shared" si="227"/>
        <v/>
      </c>
      <c r="K117" s="23" t="str">
        <f t="shared" si="227"/>
        <v/>
      </c>
      <c r="L117" s="24" t="str">
        <f t="shared" si="227"/>
        <v/>
      </c>
      <c r="M117" s="23" t="str">
        <f t="shared" si="227"/>
        <v/>
      </c>
      <c r="N117" s="24" t="str">
        <f t="shared" si="227"/>
        <v/>
      </c>
      <c r="O117" s="23" t="str">
        <f t="shared" si="227"/>
        <v/>
      </c>
      <c r="P117" s="24" t="str">
        <f t="shared" si="227"/>
        <v/>
      </c>
      <c r="Q117" s="23" t="str">
        <f t="shared" si="227"/>
        <v/>
      </c>
      <c r="R117" s="24" t="str">
        <f t="shared" si="227"/>
        <v/>
      </c>
      <c r="S117" s="23" t="str">
        <f t="shared" si="227"/>
        <v/>
      </c>
      <c r="T117" s="24" t="str">
        <f t="shared" si="227"/>
        <v/>
      </c>
      <c r="U117" s="23" t="str">
        <f t="shared" si="227"/>
        <v/>
      </c>
      <c r="V117" s="24" t="str">
        <f t="shared" si="227"/>
        <v/>
      </c>
      <c r="W117" s="25" t="str">
        <f t="shared" si="227"/>
        <v/>
      </c>
      <c r="X117" s="58" t="str">
        <f t="shared" ref="X117:AM117" si="228">IF($G117=X$4&amp;"-"&amp;X$5,IF(COUNTIF($G$6:$G117,"="&amp;$G117)&gt;1000,"",MAX(X$6:X116)+1),"")</f>
        <v/>
      </c>
      <c r="Y117" s="59" t="str">
        <f t="shared" si="228"/>
        <v/>
      </c>
      <c r="Z117" s="58" t="str">
        <f t="shared" si="228"/>
        <v/>
      </c>
      <c r="AA117" s="59" t="str">
        <f t="shared" si="228"/>
        <v/>
      </c>
      <c r="AB117" s="58" t="str">
        <f t="shared" si="228"/>
        <v/>
      </c>
      <c r="AC117" s="59" t="str">
        <f t="shared" si="228"/>
        <v/>
      </c>
      <c r="AD117" s="58">
        <f t="shared" si="228"/>
        <v>13</v>
      </c>
      <c r="AE117" s="59" t="str">
        <f t="shared" si="228"/>
        <v/>
      </c>
      <c r="AF117" s="58" t="str">
        <f t="shared" si="228"/>
        <v/>
      </c>
      <c r="AG117" s="59" t="str">
        <f t="shared" si="228"/>
        <v/>
      </c>
      <c r="AH117" s="58" t="str">
        <f t="shared" si="228"/>
        <v/>
      </c>
      <c r="AI117" s="59" t="str">
        <f t="shared" si="228"/>
        <v/>
      </c>
      <c r="AJ117" s="58" t="str">
        <f t="shared" si="228"/>
        <v/>
      </c>
      <c r="AK117" s="59" t="str">
        <f t="shared" si="228"/>
        <v/>
      </c>
      <c r="AL117" s="58" t="str">
        <f t="shared" si="228"/>
        <v/>
      </c>
      <c r="AM117" s="60" t="str">
        <f t="shared" si="228"/>
        <v/>
      </c>
    </row>
    <row r="118" ht="15.75" customHeight="1">
      <c r="A118" s="64">
        <v>113.0</v>
      </c>
      <c r="B118" s="51" t="str">
        <f>VLOOKUP(A118,Times_2023!B115:C545,2,FALSE)</f>
        <v>0:22:45</v>
      </c>
      <c r="C118" s="52" t="str">
        <f>VLOOKUP($A118,Raw,3,FALSE)</f>
        <v>Stephen Edwards</v>
      </c>
      <c r="D118" s="62" t="str">
        <f>VLOOKUP($A118,Raw,2,FALSE)</f>
        <v>NJ</v>
      </c>
      <c r="E118" s="62" t="str">
        <f>VLOOKUP($A118,Raw,4,FALSE)</f>
        <v>M</v>
      </c>
      <c r="F118" s="62">
        <f t="shared" si="5"/>
        <v>100</v>
      </c>
      <c r="G118" s="63" t="str">
        <f t="shared" si="6"/>
        <v>NJ-M</v>
      </c>
      <c r="H118" s="22" t="str">
        <f t="shared" ref="H118:W118" si="229">IF($G118=H$4&amp;"-"&amp;H$5,IF(COUNTIF($G$6:$G118,"="&amp;$G118)&gt;5,"",$F118),"")</f>
        <v/>
      </c>
      <c r="I118" s="23" t="str">
        <f t="shared" si="229"/>
        <v/>
      </c>
      <c r="J118" s="24" t="str">
        <f t="shared" si="229"/>
        <v/>
      </c>
      <c r="K118" s="23" t="str">
        <f t="shared" si="229"/>
        <v/>
      </c>
      <c r="L118" s="24" t="str">
        <f t="shared" si="229"/>
        <v/>
      </c>
      <c r="M118" s="23" t="str">
        <f t="shared" si="229"/>
        <v/>
      </c>
      <c r="N118" s="24" t="str">
        <f t="shared" si="229"/>
        <v/>
      </c>
      <c r="O118" s="23" t="str">
        <f t="shared" si="229"/>
        <v/>
      </c>
      <c r="P118" s="24" t="str">
        <f t="shared" si="229"/>
        <v/>
      </c>
      <c r="Q118" s="23" t="str">
        <f t="shared" si="229"/>
        <v/>
      </c>
      <c r="R118" s="24" t="str">
        <f t="shared" si="229"/>
        <v/>
      </c>
      <c r="S118" s="23" t="str">
        <f t="shared" si="229"/>
        <v/>
      </c>
      <c r="T118" s="24" t="str">
        <f t="shared" si="229"/>
        <v/>
      </c>
      <c r="U118" s="23" t="str">
        <f t="shared" si="229"/>
        <v/>
      </c>
      <c r="V118" s="24" t="str">
        <f t="shared" si="229"/>
        <v/>
      </c>
      <c r="W118" s="25" t="str">
        <f t="shared" si="229"/>
        <v/>
      </c>
      <c r="X118" s="58" t="str">
        <f t="shared" ref="X118:AM118" si="230">IF($G118=X$4&amp;"-"&amp;X$5,IF(COUNTIF($G$6:$G118,"="&amp;$G118)&gt;1000,"",MAX(X$6:X117)+1),"")</f>
        <v/>
      </c>
      <c r="Y118" s="59" t="str">
        <f t="shared" si="230"/>
        <v/>
      </c>
      <c r="Z118" s="58" t="str">
        <f t="shared" si="230"/>
        <v/>
      </c>
      <c r="AA118" s="59" t="str">
        <f t="shared" si="230"/>
        <v/>
      </c>
      <c r="AB118" s="58" t="str">
        <f t="shared" si="230"/>
        <v/>
      </c>
      <c r="AC118" s="59" t="str">
        <f t="shared" si="230"/>
        <v/>
      </c>
      <c r="AD118" s="58" t="str">
        <f t="shared" si="230"/>
        <v/>
      </c>
      <c r="AE118" s="59" t="str">
        <f t="shared" si="230"/>
        <v/>
      </c>
      <c r="AF118" s="58" t="str">
        <f t="shared" si="230"/>
        <v/>
      </c>
      <c r="AG118" s="59" t="str">
        <f t="shared" si="230"/>
        <v/>
      </c>
      <c r="AH118" s="58">
        <f t="shared" si="230"/>
        <v>11</v>
      </c>
      <c r="AI118" s="59" t="str">
        <f t="shared" si="230"/>
        <v/>
      </c>
      <c r="AJ118" s="58" t="str">
        <f t="shared" si="230"/>
        <v/>
      </c>
      <c r="AK118" s="59" t="str">
        <f t="shared" si="230"/>
        <v/>
      </c>
      <c r="AL118" s="58" t="str">
        <f t="shared" si="230"/>
        <v/>
      </c>
      <c r="AM118" s="60" t="str">
        <f t="shared" si="230"/>
        <v/>
      </c>
    </row>
    <row r="119" ht="15.75" customHeight="1">
      <c r="A119" s="61">
        <v>114.0</v>
      </c>
      <c r="B119" s="51" t="str">
        <f>VLOOKUP(A119,Times_2023!B116:C546,2,FALSE)</f>
        <v>0:22:48</v>
      </c>
      <c r="C119" s="52" t="str">
        <f>VLOOKUP($A119,Raw,3,FALSE)</f>
        <v>Sonia Trickey</v>
      </c>
      <c r="D119" s="62" t="str">
        <f>VLOOKUP($A119,Raw,2,FALSE)</f>
        <v>CAC</v>
      </c>
      <c r="E119" s="62" t="str">
        <f>VLOOKUP($A119,Raw,4,FALSE)</f>
        <v>F</v>
      </c>
      <c r="F119" s="62">
        <f t="shared" si="5"/>
        <v>14</v>
      </c>
      <c r="G119" s="63" t="str">
        <f t="shared" si="6"/>
        <v>CAC-F</v>
      </c>
      <c r="H119" s="22" t="str">
        <f t="shared" ref="H119:W119" si="231">IF($G119=H$4&amp;"-"&amp;H$5,IF(COUNTIF($G$6:$G119,"="&amp;$G119)&gt;5,"",$F119),"")</f>
        <v/>
      </c>
      <c r="I119" s="23">
        <f t="shared" si="231"/>
        <v>14</v>
      </c>
      <c r="J119" s="24" t="str">
        <f t="shared" si="231"/>
        <v/>
      </c>
      <c r="K119" s="23" t="str">
        <f t="shared" si="231"/>
        <v/>
      </c>
      <c r="L119" s="24" t="str">
        <f t="shared" si="231"/>
        <v/>
      </c>
      <c r="M119" s="23" t="str">
        <f t="shared" si="231"/>
        <v/>
      </c>
      <c r="N119" s="24" t="str">
        <f t="shared" si="231"/>
        <v/>
      </c>
      <c r="O119" s="23" t="str">
        <f t="shared" si="231"/>
        <v/>
      </c>
      <c r="P119" s="24" t="str">
        <f t="shared" si="231"/>
        <v/>
      </c>
      <c r="Q119" s="23" t="str">
        <f t="shared" si="231"/>
        <v/>
      </c>
      <c r="R119" s="24" t="str">
        <f t="shared" si="231"/>
        <v/>
      </c>
      <c r="S119" s="23" t="str">
        <f t="shared" si="231"/>
        <v/>
      </c>
      <c r="T119" s="24" t="str">
        <f t="shared" si="231"/>
        <v/>
      </c>
      <c r="U119" s="23" t="str">
        <f t="shared" si="231"/>
        <v/>
      </c>
      <c r="V119" s="24" t="str">
        <f t="shared" si="231"/>
        <v/>
      </c>
      <c r="W119" s="25" t="str">
        <f t="shared" si="231"/>
        <v/>
      </c>
      <c r="X119" s="58" t="str">
        <f t="shared" ref="X119:AM119" si="232">IF($G119=X$4&amp;"-"&amp;X$5,IF(COUNTIF($G$6:$G119,"="&amp;$G119)&gt;1000,"",MAX(X$6:X118)+1),"")</f>
        <v/>
      </c>
      <c r="Y119" s="59">
        <f t="shared" si="232"/>
        <v>5</v>
      </c>
      <c r="Z119" s="58" t="str">
        <f t="shared" si="232"/>
        <v/>
      </c>
      <c r="AA119" s="59" t="str">
        <f t="shared" si="232"/>
        <v/>
      </c>
      <c r="AB119" s="58" t="str">
        <f t="shared" si="232"/>
        <v/>
      </c>
      <c r="AC119" s="59" t="str">
        <f t="shared" si="232"/>
        <v/>
      </c>
      <c r="AD119" s="58" t="str">
        <f t="shared" si="232"/>
        <v/>
      </c>
      <c r="AE119" s="59" t="str">
        <f t="shared" si="232"/>
        <v/>
      </c>
      <c r="AF119" s="58" t="str">
        <f t="shared" si="232"/>
        <v/>
      </c>
      <c r="AG119" s="59" t="str">
        <f t="shared" si="232"/>
        <v/>
      </c>
      <c r="AH119" s="58" t="str">
        <f t="shared" si="232"/>
        <v/>
      </c>
      <c r="AI119" s="59" t="str">
        <f t="shared" si="232"/>
        <v/>
      </c>
      <c r="AJ119" s="58" t="str">
        <f t="shared" si="232"/>
        <v/>
      </c>
      <c r="AK119" s="59" t="str">
        <f t="shared" si="232"/>
        <v/>
      </c>
      <c r="AL119" s="58" t="str">
        <f t="shared" si="232"/>
        <v/>
      </c>
      <c r="AM119" s="60" t="str">
        <f t="shared" si="232"/>
        <v/>
      </c>
    </row>
    <row r="120" ht="15.75" customHeight="1">
      <c r="A120" s="64">
        <v>115.0</v>
      </c>
      <c r="B120" s="51" t="str">
        <f>VLOOKUP(A120,Times_2023!B117:C547,2,FALSE)</f>
        <v>0:22:50</v>
      </c>
      <c r="C120" s="52" t="str">
        <f>VLOOKUP($A120,Raw,3,FALSE)</f>
        <v>James Minnette</v>
      </c>
      <c r="D120" s="62" t="str">
        <f>VLOOKUP($A120,Raw,2,FALSE)</f>
        <v>HRC</v>
      </c>
      <c r="E120" s="62" t="str">
        <f>VLOOKUP($A120,Raw,4,FALSE)</f>
        <v>M</v>
      </c>
      <c r="F120" s="62">
        <f t="shared" si="5"/>
        <v>101</v>
      </c>
      <c r="G120" s="63" t="str">
        <f t="shared" si="6"/>
        <v>HRC-M</v>
      </c>
      <c r="H120" s="22" t="str">
        <f t="shared" ref="H120:W120" si="233">IF($G120=H$4&amp;"-"&amp;H$5,IF(COUNTIF($G$6:$G120,"="&amp;$G120)&gt;5,"",$F120),"")</f>
        <v/>
      </c>
      <c r="I120" s="23" t="str">
        <f t="shared" si="233"/>
        <v/>
      </c>
      <c r="J120" s="24" t="str">
        <f t="shared" si="233"/>
        <v/>
      </c>
      <c r="K120" s="23" t="str">
        <f t="shared" si="233"/>
        <v/>
      </c>
      <c r="L120" s="24" t="str">
        <f t="shared" si="233"/>
        <v/>
      </c>
      <c r="M120" s="23" t="str">
        <f t="shared" si="233"/>
        <v/>
      </c>
      <c r="N120" s="24" t="str">
        <f t="shared" si="233"/>
        <v/>
      </c>
      <c r="O120" s="23" t="str">
        <f t="shared" si="233"/>
        <v/>
      </c>
      <c r="P120" s="24" t="str">
        <f t="shared" si="233"/>
        <v/>
      </c>
      <c r="Q120" s="23" t="str">
        <f t="shared" si="233"/>
        <v/>
      </c>
      <c r="R120" s="24" t="str">
        <f t="shared" si="233"/>
        <v/>
      </c>
      <c r="S120" s="23" t="str">
        <f t="shared" si="233"/>
        <v/>
      </c>
      <c r="T120" s="24" t="str">
        <f t="shared" si="233"/>
        <v/>
      </c>
      <c r="U120" s="23" t="str">
        <f t="shared" si="233"/>
        <v/>
      </c>
      <c r="V120" s="24" t="str">
        <f t="shared" si="233"/>
        <v/>
      </c>
      <c r="W120" s="25" t="str">
        <f t="shared" si="233"/>
        <v/>
      </c>
      <c r="X120" s="58" t="str">
        <f t="shared" ref="X120:AM120" si="234">IF($G120=X$4&amp;"-"&amp;X$5,IF(COUNTIF($G$6:$G120,"="&amp;$G120)&gt;1000,"",MAX(X$6:X119)+1),"")</f>
        <v/>
      </c>
      <c r="Y120" s="59" t="str">
        <f t="shared" si="234"/>
        <v/>
      </c>
      <c r="Z120" s="58" t="str">
        <f t="shared" si="234"/>
        <v/>
      </c>
      <c r="AA120" s="59" t="str">
        <f t="shared" si="234"/>
        <v/>
      </c>
      <c r="AB120" s="58" t="str">
        <f t="shared" si="234"/>
        <v/>
      </c>
      <c r="AC120" s="59" t="str">
        <f t="shared" si="234"/>
        <v/>
      </c>
      <c r="AD120" s="58" t="str">
        <f t="shared" si="234"/>
        <v/>
      </c>
      <c r="AE120" s="59" t="str">
        <f t="shared" si="234"/>
        <v/>
      </c>
      <c r="AF120" s="58">
        <f t="shared" si="234"/>
        <v>10</v>
      </c>
      <c r="AG120" s="59" t="str">
        <f t="shared" si="234"/>
        <v/>
      </c>
      <c r="AH120" s="58" t="str">
        <f t="shared" si="234"/>
        <v/>
      </c>
      <c r="AI120" s="59" t="str">
        <f t="shared" si="234"/>
        <v/>
      </c>
      <c r="AJ120" s="58" t="str">
        <f t="shared" si="234"/>
        <v/>
      </c>
      <c r="AK120" s="59" t="str">
        <f t="shared" si="234"/>
        <v/>
      </c>
      <c r="AL120" s="58" t="str">
        <f t="shared" si="234"/>
        <v/>
      </c>
      <c r="AM120" s="60" t="str">
        <f t="shared" si="234"/>
        <v/>
      </c>
    </row>
    <row r="121" ht="15.75" customHeight="1">
      <c r="A121" s="61">
        <v>116.0</v>
      </c>
      <c r="B121" s="51" t="str">
        <f>VLOOKUP(A121,Times_2023!B118:C548,2,FALSE)</f>
        <v>0:22:51</v>
      </c>
      <c r="C121" s="52" t="str">
        <f>VLOOKUP($A121,Raw,3,FALSE)</f>
        <v>Russell Valiant</v>
      </c>
      <c r="D121" s="62" t="str">
        <f>VLOOKUP($A121,Raw,2,FALSE)</f>
        <v>CAC</v>
      </c>
      <c r="E121" s="62" t="str">
        <f>VLOOKUP($A121,Raw,4,FALSE)</f>
        <v>M</v>
      </c>
      <c r="F121" s="62">
        <f t="shared" si="5"/>
        <v>102</v>
      </c>
      <c r="G121" s="63" t="str">
        <f t="shared" si="6"/>
        <v>CAC-M</v>
      </c>
      <c r="H121" s="22" t="str">
        <f t="shared" ref="H121:W121" si="235">IF($G121=H$4&amp;"-"&amp;H$5,IF(COUNTIF($G$6:$G121,"="&amp;$G121)&gt;5,"",$F121),"")</f>
        <v/>
      </c>
      <c r="I121" s="23" t="str">
        <f t="shared" si="235"/>
        <v/>
      </c>
      <c r="J121" s="24" t="str">
        <f t="shared" si="235"/>
        <v/>
      </c>
      <c r="K121" s="23" t="str">
        <f t="shared" si="235"/>
        <v/>
      </c>
      <c r="L121" s="24" t="str">
        <f t="shared" si="235"/>
        <v/>
      </c>
      <c r="M121" s="23" t="str">
        <f t="shared" si="235"/>
        <v/>
      </c>
      <c r="N121" s="24" t="str">
        <f t="shared" si="235"/>
        <v/>
      </c>
      <c r="O121" s="23" t="str">
        <f t="shared" si="235"/>
        <v/>
      </c>
      <c r="P121" s="24" t="str">
        <f t="shared" si="235"/>
        <v/>
      </c>
      <c r="Q121" s="23" t="str">
        <f t="shared" si="235"/>
        <v/>
      </c>
      <c r="R121" s="24" t="str">
        <f t="shared" si="235"/>
        <v/>
      </c>
      <c r="S121" s="23" t="str">
        <f t="shared" si="235"/>
        <v/>
      </c>
      <c r="T121" s="24" t="str">
        <f t="shared" si="235"/>
        <v/>
      </c>
      <c r="U121" s="23" t="str">
        <f t="shared" si="235"/>
        <v/>
      </c>
      <c r="V121" s="24" t="str">
        <f t="shared" si="235"/>
        <v/>
      </c>
      <c r="W121" s="25" t="str">
        <f t="shared" si="235"/>
        <v/>
      </c>
      <c r="X121" s="58">
        <f t="shared" ref="X121:AM121" si="236">IF($G121=X$4&amp;"-"&amp;X$5,IF(COUNTIF($G$6:$G121,"="&amp;$G121)&gt;1000,"",MAX(X$6:X120)+1),"")</f>
        <v>22</v>
      </c>
      <c r="Y121" s="59" t="str">
        <f t="shared" si="236"/>
        <v/>
      </c>
      <c r="Z121" s="58" t="str">
        <f t="shared" si="236"/>
        <v/>
      </c>
      <c r="AA121" s="59" t="str">
        <f t="shared" si="236"/>
        <v/>
      </c>
      <c r="AB121" s="58" t="str">
        <f t="shared" si="236"/>
        <v/>
      </c>
      <c r="AC121" s="59" t="str">
        <f t="shared" si="236"/>
        <v/>
      </c>
      <c r="AD121" s="58" t="str">
        <f t="shared" si="236"/>
        <v/>
      </c>
      <c r="AE121" s="59" t="str">
        <f t="shared" si="236"/>
        <v/>
      </c>
      <c r="AF121" s="58" t="str">
        <f t="shared" si="236"/>
        <v/>
      </c>
      <c r="AG121" s="59" t="str">
        <f t="shared" si="236"/>
        <v/>
      </c>
      <c r="AH121" s="58" t="str">
        <f t="shared" si="236"/>
        <v/>
      </c>
      <c r="AI121" s="59" t="str">
        <f t="shared" si="236"/>
        <v/>
      </c>
      <c r="AJ121" s="58" t="str">
        <f t="shared" si="236"/>
        <v/>
      </c>
      <c r="AK121" s="59" t="str">
        <f t="shared" si="236"/>
        <v/>
      </c>
      <c r="AL121" s="58" t="str">
        <f t="shared" si="236"/>
        <v/>
      </c>
      <c r="AM121" s="60" t="str">
        <f t="shared" si="236"/>
        <v/>
      </c>
    </row>
    <row r="122" ht="15.75" customHeight="1">
      <c r="A122" s="64">
        <v>117.0</v>
      </c>
      <c r="B122" s="51" t="str">
        <f>VLOOKUP(A122,Times_2023!B119:C549,2,FALSE)</f>
        <v>0:22:52</v>
      </c>
      <c r="C122" s="52" t="str">
        <f>VLOOKUP($A122,Raw,3,FALSE)</f>
        <v>Nelson Cuthburt</v>
      </c>
      <c r="D122" s="62" t="str">
        <f>VLOOKUP($A122,Raw,2,FALSE)</f>
        <v>ELY</v>
      </c>
      <c r="E122" s="62" t="str">
        <f>VLOOKUP($A122,Raw,4,FALSE)</f>
        <v>M</v>
      </c>
      <c r="F122" s="62">
        <f t="shared" si="5"/>
        <v>103</v>
      </c>
      <c r="G122" s="63" t="str">
        <f t="shared" si="6"/>
        <v>ELY-M</v>
      </c>
      <c r="H122" s="22" t="str">
        <f t="shared" ref="H122:W122" si="237">IF($G122=H$4&amp;"-"&amp;H$5,IF(COUNTIF($G$6:$G122,"="&amp;$G122)&gt;5,"",$F122),"")</f>
        <v/>
      </c>
      <c r="I122" s="23" t="str">
        <f t="shared" si="237"/>
        <v/>
      </c>
      <c r="J122" s="24" t="str">
        <f t="shared" si="237"/>
        <v/>
      </c>
      <c r="K122" s="23" t="str">
        <f t="shared" si="237"/>
        <v/>
      </c>
      <c r="L122" s="24" t="str">
        <f t="shared" si="237"/>
        <v/>
      </c>
      <c r="M122" s="23" t="str">
        <f t="shared" si="237"/>
        <v/>
      </c>
      <c r="N122" s="24" t="str">
        <f t="shared" si="237"/>
        <v/>
      </c>
      <c r="O122" s="23" t="str">
        <f t="shared" si="237"/>
        <v/>
      </c>
      <c r="P122" s="24" t="str">
        <f t="shared" si="237"/>
        <v/>
      </c>
      <c r="Q122" s="23" t="str">
        <f t="shared" si="237"/>
        <v/>
      </c>
      <c r="R122" s="24" t="str">
        <f t="shared" si="237"/>
        <v/>
      </c>
      <c r="S122" s="23" t="str">
        <f t="shared" si="237"/>
        <v/>
      </c>
      <c r="T122" s="24" t="str">
        <f t="shared" si="237"/>
        <v/>
      </c>
      <c r="U122" s="23" t="str">
        <f t="shared" si="237"/>
        <v/>
      </c>
      <c r="V122" s="24" t="str">
        <f t="shared" si="237"/>
        <v/>
      </c>
      <c r="W122" s="25" t="str">
        <f t="shared" si="237"/>
        <v/>
      </c>
      <c r="X122" s="58" t="str">
        <f t="shared" ref="X122:AM122" si="238">IF($G122=X$4&amp;"-"&amp;X$5,IF(COUNTIF($G$6:$G122,"="&amp;$G122)&gt;1000,"",MAX(X$6:X121)+1),"")</f>
        <v/>
      </c>
      <c r="Y122" s="59" t="str">
        <f t="shared" si="238"/>
        <v/>
      </c>
      <c r="Z122" s="58" t="str">
        <f t="shared" si="238"/>
        <v/>
      </c>
      <c r="AA122" s="59" t="str">
        <f t="shared" si="238"/>
        <v/>
      </c>
      <c r="AB122" s="58">
        <f t="shared" si="238"/>
        <v>18</v>
      </c>
      <c r="AC122" s="59" t="str">
        <f t="shared" si="238"/>
        <v/>
      </c>
      <c r="AD122" s="58" t="str">
        <f t="shared" si="238"/>
        <v/>
      </c>
      <c r="AE122" s="59" t="str">
        <f t="shared" si="238"/>
        <v/>
      </c>
      <c r="AF122" s="58" t="str">
        <f t="shared" si="238"/>
        <v/>
      </c>
      <c r="AG122" s="59" t="str">
        <f t="shared" si="238"/>
        <v/>
      </c>
      <c r="AH122" s="58" t="str">
        <f t="shared" si="238"/>
        <v/>
      </c>
      <c r="AI122" s="59" t="str">
        <f t="shared" si="238"/>
        <v/>
      </c>
      <c r="AJ122" s="58" t="str">
        <f t="shared" si="238"/>
        <v/>
      </c>
      <c r="AK122" s="59" t="str">
        <f t="shared" si="238"/>
        <v/>
      </c>
      <c r="AL122" s="58" t="str">
        <f t="shared" si="238"/>
        <v/>
      </c>
      <c r="AM122" s="60" t="str">
        <f t="shared" si="238"/>
        <v/>
      </c>
    </row>
    <row r="123" ht="15.75" customHeight="1">
      <c r="A123" s="61">
        <v>118.0</v>
      </c>
      <c r="B123" s="51" t="str">
        <f>VLOOKUP(A123,Times_2023!B120:C550,2,FALSE)</f>
        <v>0:22:54</v>
      </c>
      <c r="C123" s="52" t="str">
        <f>VLOOKUP($A123,Raw,3,FALSE)</f>
        <v>Kayleigh Williams</v>
      </c>
      <c r="D123" s="62" t="str">
        <f>VLOOKUP($A123,Raw,2,FALSE)</f>
        <v>RR</v>
      </c>
      <c r="E123" s="62" t="str">
        <f>VLOOKUP($A123,Raw,4,FALSE)</f>
        <v>F</v>
      </c>
      <c r="F123" s="62">
        <f t="shared" si="5"/>
        <v>15</v>
      </c>
      <c r="G123" s="63" t="str">
        <f t="shared" si="6"/>
        <v>RR-F</v>
      </c>
      <c r="H123" s="22" t="str">
        <f t="shared" ref="H123:W123" si="239">IF($G123=H$4&amp;"-"&amp;H$5,IF(COUNTIF($G$6:$G123,"="&amp;$G123)&gt;5,"",$F123),"")</f>
        <v/>
      </c>
      <c r="I123" s="23" t="str">
        <f t="shared" si="239"/>
        <v/>
      </c>
      <c r="J123" s="24" t="str">
        <f t="shared" si="239"/>
        <v/>
      </c>
      <c r="K123" s="23" t="str">
        <f t="shared" si="239"/>
        <v/>
      </c>
      <c r="L123" s="24" t="str">
        <f t="shared" si="239"/>
        <v/>
      </c>
      <c r="M123" s="23" t="str">
        <f t="shared" si="239"/>
        <v/>
      </c>
      <c r="N123" s="24" t="str">
        <f t="shared" si="239"/>
        <v/>
      </c>
      <c r="O123" s="23" t="str">
        <f t="shared" si="239"/>
        <v/>
      </c>
      <c r="P123" s="24" t="str">
        <f t="shared" si="239"/>
        <v/>
      </c>
      <c r="Q123" s="23" t="str">
        <f t="shared" si="239"/>
        <v/>
      </c>
      <c r="R123" s="24" t="str">
        <f t="shared" si="239"/>
        <v/>
      </c>
      <c r="S123" s="23" t="str">
        <f t="shared" si="239"/>
        <v/>
      </c>
      <c r="T123" s="24" t="str">
        <f t="shared" si="239"/>
        <v/>
      </c>
      <c r="U123" s="23">
        <f t="shared" si="239"/>
        <v>15</v>
      </c>
      <c r="V123" s="24" t="str">
        <f t="shared" si="239"/>
        <v/>
      </c>
      <c r="W123" s="25" t="str">
        <f t="shared" si="239"/>
        <v/>
      </c>
      <c r="X123" s="58" t="str">
        <f t="shared" ref="X123:AM123" si="240">IF($G123=X$4&amp;"-"&amp;X$5,IF(COUNTIF($G$6:$G123,"="&amp;$G123)&gt;1000,"",MAX(X$6:X122)+1),"")</f>
        <v/>
      </c>
      <c r="Y123" s="59" t="str">
        <f t="shared" si="240"/>
        <v/>
      </c>
      <c r="Z123" s="58" t="str">
        <f t="shared" si="240"/>
        <v/>
      </c>
      <c r="AA123" s="59" t="str">
        <f t="shared" si="240"/>
        <v/>
      </c>
      <c r="AB123" s="58" t="str">
        <f t="shared" si="240"/>
        <v/>
      </c>
      <c r="AC123" s="59" t="str">
        <f t="shared" si="240"/>
        <v/>
      </c>
      <c r="AD123" s="58" t="str">
        <f t="shared" si="240"/>
        <v/>
      </c>
      <c r="AE123" s="59" t="str">
        <f t="shared" si="240"/>
        <v/>
      </c>
      <c r="AF123" s="58" t="str">
        <f t="shared" si="240"/>
        <v/>
      </c>
      <c r="AG123" s="59" t="str">
        <f t="shared" si="240"/>
        <v/>
      </c>
      <c r="AH123" s="58" t="str">
        <f t="shared" si="240"/>
        <v/>
      </c>
      <c r="AI123" s="59" t="str">
        <f t="shared" si="240"/>
        <v/>
      </c>
      <c r="AJ123" s="58" t="str">
        <f t="shared" si="240"/>
        <v/>
      </c>
      <c r="AK123" s="59">
        <f t="shared" si="240"/>
        <v>2</v>
      </c>
      <c r="AL123" s="58" t="str">
        <f t="shared" si="240"/>
        <v/>
      </c>
      <c r="AM123" s="60" t="str">
        <f t="shared" si="240"/>
        <v/>
      </c>
    </row>
    <row r="124" ht="15.75" customHeight="1">
      <c r="A124" s="64">
        <v>119.0</v>
      </c>
      <c r="B124" s="51" t="str">
        <f>VLOOKUP(A124,Times_2023!B121:C551,2,FALSE)</f>
        <v>0:22:56</v>
      </c>
      <c r="C124" s="52" t="str">
        <f>VLOOKUP($A124,Raw,3,FALSE)</f>
        <v>Chris Austin</v>
      </c>
      <c r="D124" s="62" t="str">
        <f>VLOOKUP($A124,Raw,2,FALSE)</f>
        <v>CAC</v>
      </c>
      <c r="E124" s="62" t="str">
        <f>VLOOKUP($A124,Raw,4,FALSE)</f>
        <v>M</v>
      </c>
      <c r="F124" s="62">
        <f t="shared" si="5"/>
        <v>104</v>
      </c>
      <c r="G124" s="63" t="str">
        <f t="shared" si="6"/>
        <v>CAC-M</v>
      </c>
      <c r="H124" s="22" t="str">
        <f t="shared" ref="H124:W124" si="241">IF($G124=H$4&amp;"-"&amp;H$5,IF(COUNTIF($G$6:$G124,"="&amp;$G124)&gt;5,"",$F124),"")</f>
        <v/>
      </c>
      <c r="I124" s="23" t="str">
        <f t="shared" si="241"/>
        <v/>
      </c>
      <c r="J124" s="24" t="str">
        <f t="shared" si="241"/>
        <v/>
      </c>
      <c r="K124" s="23" t="str">
        <f t="shared" si="241"/>
        <v/>
      </c>
      <c r="L124" s="24" t="str">
        <f t="shared" si="241"/>
        <v/>
      </c>
      <c r="M124" s="23" t="str">
        <f t="shared" si="241"/>
        <v/>
      </c>
      <c r="N124" s="24" t="str">
        <f t="shared" si="241"/>
        <v/>
      </c>
      <c r="O124" s="23" t="str">
        <f t="shared" si="241"/>
        <v/>
      </c>
      <c r="P124" s="24" t="str">
        <f t="shared" si="241"/>
        <v/>
      </c>
      <c r="Q124" s="23" t="str">
        <f t="shared" si="241"/>
        <v/>
      </c>
      <c r="R124" s="24" t="str">
        <f t="shared" si="241"/>
        <v/>
      </c>
      <c r="S124" s="23" t="str">
        <f t="shared" si="241"/>
        <v/>
      </c>
      <c r="T124" s="24" t="str">
        <f t="shared" si="241"/>
        <v/>
      </c>
      <c r="U124" s="23" t="str">
        <f t="shared" si="241"/>
        <v/>
      </c>
      <c r="V124" s="24" t="str">
        <f t="shared" si="241"/>
        <v/>
      </c>
      <c r="W124" s="25" t="str">
        <f t="shared" si="241"/>
        <v/>
      </c>
      <c r="X124" s="58">
        <f t="shared" ref="X124:AM124" si="242">IF($G124=X$4&amp;"-"&amp;X$5,IF(COUNTIF($G$6:$G124,"="&amp;$G124)&gt;1000,"",MAX(X$6:X123)+1),"")</f>
        <v>23</v>
      </c>
      <c r="Y124" s="59" t="str">
        <f t="shared" si="242"/>
        <v/>
      </c>
      <c r="Z124" s="58" t="str">
        <f t="shared" si="242"/>
        <v/>
      </c>
      <c r="AA124" s="59" t="str">
        <f t="shared" si="242"/>
        <v/>
      </c>
      <c r="AB124" s="58" t="str">
        <f t="shared" si="242"/>
        <v/>
      </c>
      <c r="AC124" s="59" t="str">
        <f t="shared" si="242"/>
        <v/>
      </c>
      <c r="AD124" s="58" t="str">
        <f t="shared" si="242"/>
        <v/>
      </c>
      <c r="AE124" s="59" t="str">
        <f t="shared" si="242"/>
        <v/>
      </c>
      <c r="AF124" s="58" t="str">
        <f t="shared" si="242"/>
        <v/>
      </c>
      <c r="AG124" s="59" t="str">
        <f t="shared" si="242"/>
        <v/>
      </c>
      <c r="AH124" s="58" t="str">
        <f t="shared" si="242"/>
        <v/>
      </c>
      <c r="AI124" s="59" t="str">
        <f t="shared" si="242"/>
        <v/>
      </c>
      <c r="AJ124" s="58" t="str">
        <f t="shared" si="242"/>
        <v/>
      </c>
      <c r="AK124" s="59" t="str">
        <f t="shared" si="242"/>
        <v/>
      </c>
      <c r="AL124" s="58" t="str">
        <f t="shared" si="242"/>
        <v/>
      </c>
      <c r="AM124" s="60" t="str">
        <f t="shared" si="242"/>
        <v/>
      </c>
    </row>
    <row r="125" ht="15.75" customHeight="1">
      <c r="A125" s="61">
        <v>120.0</v>
      </c>
      <c r="B125" s="51" t="str">
        <f>VLOOKUP(A125,Times_2023!B122:C552,2,FALSE)</f>
        <v>0:22:57</v>
      </c>
      <c r="C125" s="52" t="str">
        <f>VLOOKUP($A125,Raw,3,FALSE)</f>
        <v>Nils Darphin</v>
      </c>
      <c r="D125" s="62" t="str">
        <f>VLOOKUP($A125,Raw,2,FALSE)</f>
        <v>CTC</v>
      </c>
      <c r="E125" s="62" t="str">
        <f>VLOOKUP($A125,Raw,4,FALSE)</f>
        <v>M</v>
      </c>
      <c r="F125" s="62">
        <f t="shared" si="5"/>
        <v>105</v>
      </c>
      <c r="G125" s="63" t="str">
        <f t="shared" si="6"/>
        <v>CTC-M</v>
      </c>
      <c r="H125" s="22" t="str">
        <f t="shared" ref="H125:W125" si="243">IF($G125=H$4&amp;"-"&amp;H$5,IF(COUNTIF($G$6:$G125,"="&amp;$G125)&gt;5,"",$F125),"")</f>
        <v/>
      </c>
      <c r="I125" s="23" t="str">
        <f t="shared" si="243"/>
        <v/>
      </c>
      <c r="J125" s="24" t="str">
        <f t="shared" si="243"/>
        <v/>
      </c>
      <c r="K125" s="23" t="str">
        <f t="shared" si="243"/>
        <v/>
      </c>
      <c r="L125" s="24" t="str">
        <f t="shared" si="243"/>
        <v/>
      </c>
      <c r="M125" s="23" t="str">
        <f t="shared" si="243"/>
        <v/>
      </c>
      <c r="N125" s="24" t="str">
        <f t="shared" si="243"/>
        <v/>
      </c>
      <c r="O125" s="23" t="str">
        <f t="shared" si="243"/>
        <v/>
      </c>
      <c r="P125" s="24" t="str">
        <f t="shared" si="243"/>
        <v/>
      </c>
      <c r="Q125" s="23" t="str">
        <f t="shared" si="243"/>
        <v/>
      </c>
      <c r="R125" s="24" t="str">
        <f t="shared" si="243"/>
        <v/>
      </c>
      <c r="S125" s="23" t="str">
        <f t="shared" si="243"/>
        <v/>
      </c>
      <c r="T125" s="24" t="str">
        <f t="shared" si="243"/>
        <v/>
      </c>
      <c r="U125" s="23" t="str">
        <f t="shared" si="243"/>
        <v/>
      </c>
      <c r="V125" s="24" t="str">
        <f t="shared" si="243"/>
        <v/>
      </c>
      <c r="W125" s="25" t="str">
        <f t="shared" si="243"/>
        <v/>
      </c>
      <c r="X125" s="58" t="str">
        <f t="shared" ref="X125:AM125" si="244">IF($G125=X$4&amp;"-"&amp;X$5,IF(COUNTIF($G$6:$G125,"="&amp;$G125)&gt;1000,"",MAX(X$6:X124)+1),"")</f>
        <v/>
      </c>
      <c r="Y125" s="59" t="str">
        <f t="shared" si="244"/>
        <v/>
      </c>
      <c r="Z125" s="58">
        <f t="shared" si="244"/>
        <v>11</v>
      </c>
      <c r="AA125" s="59" t="str">
        <f t="shared" si="244"/>
        <v/>
      </c>
      <c r="AB125" s="58" t="str">
        <f t="shared" si="244"/>
        <v/>
      </c>
      <c r="AC125" s="59" t="str">
        <f t="shared" si="244"/>
        <v/>
      </c>
      <c r="AD125" s="58" t="str">
        <f t="shared" si="244"/>
        <v/>
      </c>
      <c r="AE125" s="59" t="str">
        <f t="shared" si="244"/>
        <v/>
      </c>
      <c r="AF125" s="58" t="str">
        <f t="shared" si="244"/>
        <v/>
      </c>
      <c r="AG125" s="59" t="str">
        <f t="shared" si="244"/>
        <v/>
      </c>
      <c r="AH125" s="58" t="str">
        <f t="shared" si="244"/>
        <v/>
      </c>
      <c r="AI125" s="59" t="str">
        <f t="shared" si="244"/>
        <v/>
      </c>
      <c r="AJ125" s="58" t="str">
        <f t="shared" si="244"/>
        <v/>
      </c>
      <c r="AK125" s="59" t="str">
        <f t="shared" si="244"/>
        <v/>
      </c>
      <c r="AL125" s="58" t="str">
        <f t="shared" si="244"/>
        <v/>
      </c>
      <c r="AM125" s="60" t="str">
        <f t="shared" si="244"/>
        <v/>
      </c>
    </row>
    <row r="126" ht="15.75" customHeight="1">
      <c r="A126" s="64">
        <v>121.0</v>
      </c>
      <c r="B126" s="51" t="str">
        <f>VLOOKUP(A126,Times_2023!B123:C553,2,FALSE)</f>
        <v>0:22:59</v>
      </c>
      <c r="C126" s="52" t="str">
        <f>VLOOKUP($A126,Raw,3,FALSE)</f>
        <v>Katie Hansel</v>
      </c>
      <c r="D126" s="62" t="str">
        <f>VLOOKUP($A126,Raw,2,FALSE)</f>
        <v>CAC</v>
      </c>
      <c r="E126" s="62" t="str">
        <f>VLOOKUP($A126,Raw,4,FALSE)</f>
        <v>F</v>
      </c>
      <c r="F126" s="62">
        <f t="shared" si="5"/>
        <v>16</v>
      </c>
      <c r="G126" s="63" t="str">
        <f t="shared" si="6"/>
        <v>CAC-F</v>
      </c>
      <c r="H126" s="22" t="str">
        <f t="shared" ref="H126:W126" si="245">IF($G126=H$4&amp;"-"&amp;H$5,IF(COUNTIF($G$6:$G126,"="&amp;$G126)&gt;5,"",$F126),"")</f>
        <v/>
      </c>
      <c r="I126" s="23" t="str">
        <f t="shared" si="245"/>
        <v/>
      </c>
      <c r="J126" s="24" t="str">
        <f t="shared" si="245"/>
        <v/>
      </c>
      <c r="K126" s="23" t="str">
        <f t="shared" si="245"/>
        <v/>
      </c>
      <c r="L126" s="24" t="str">
        <f t="shared" si="245"/>
        <v/>
      </c>
      <c r="M126" s="23" t="str">
        <f t="shared" si="245"/>
        <v/>
      </c>
      <c r="N126" s="24" t="str">
        <f t="shared" si="245"/>
        <v/>
      </c>
      <c r="O126" s="23" t="str">
        <f t="shared" si="245"/>
        <v/>
      </c>
      <c r="P126" s="24" t="str">
        <f t="shared" si="245"/>
        <v/>
      </c>
      <c r="Q126" s="23" t="str">
        <f t="shared" si="245"/>
        <v/>
      </c>
      <c r="R126" s="24" t="str">
        <f t="shared" si="245"/>
        <v/>
      </c>
      <c r="S126" s="23" t="str">
        <f t="shared" si="245"/>
        <v/>
      </c>
      <c r="T126" s="24" t="str">
        <f t="shared" si="245"/>
        <v/>
      </c>
      <c r="U126" s="23" t="str">
        <f t="shared" si="245"/>
        <v/>
      </c>
      <c r="V126" s="24" t="str">
        <f t="shared" si="245"/>
        <v/>
      </c>
      <c r="W126" s="25" t="str">
        <f t="shared" si="245"/>
        <v/>
      </c>
      <c r="X126" s="58" t="str">
        <f t="shared" ref="X126:AM126" si="246">IF($G126=X$4&amp;"-"&amp;X$5,IF(COUNTIF($G$6:$G126,"="&amp;$G126)&gt;1000,"",MAX(X$6:X125)+1),"")</f>
        <v/>
      </c>
      <c r="Y126" s="59">
        <f t="shared" si="246"/>
        <v>6</v>
      </c>
      <c r="Z126" s="58" t="str">
        <f t="shared" si="246"/>
        <v/>
      </c>
      <c r="AA126" s="59" t="str">
        <f t="shared" si="246"/>
        <v/>
      </c>
      <c r="AB126" s="58" t="str">
        <f t="shared" si="246"/>
        <v/>
      </c>
      <c r="AC126" s="59" t="str">
        <f t="shared" si="246"/>
        <v/>
      </c>
      <c r="AD126" s="58" t="str">
        <f t="shared" si="246"/>
        <v/>
      </c>
      <c r="AE126" s="59" t="str">
        <f t="shared" si="246"/>
        <v/>
      </c>
      <c r="AF126" s="58" t="str">
        <f t="shared" si="246"/>
        <v/>
      </c>
      <c r="AG126" s="59" t="str">
        <f t="shared" si="246"/>
        <v/>
      </c>
      <c r="AH126" s="58" t="str">
        <f t="shared" si="246"/>
        <v/>
      </c>
      <c r="AI126" s="59" t="str">
        <f t="shared" si="246"/>
        <v/>
      </c>
      <c r="AJ126" s="58" t="str">
        <f t="shared" si="246"/>
        <v/>
      </c>
      <c r="AK126" s="59" t="str">
        <f t="shared" si="246"/>
        <v/>
      </c>
      <c r="AL126" s="58" t="str">
        <f t="shared" si="246"/>
        <v/>
      </c>
      <c r="AM126" s="60" t="str">
        <f t="shared" si="246"/>
        <v/>
      </c>
    </row>
    <row r="127" ht="15.75" customHeight="1">
      <c r="A127" s="61">
        <v>122.0</v>
      </c>
      <c r="B127" s="51" t="str">
        <f>VLOOKUP(A127,Times_2023!B124:C554,2,FALSE)</f>
        <v>0:23:00</v>
      </c>
      <c r="C127" s="52" t="str">
        <f>VLOOKUP($A127,Raw,3,FALSE)</f>
        <v>Lucy Drummond</v>
      </c>
      <c r="D127" s="62" t="str">
        <f>VLOOKUP($A127,Raw,2,FALSE)</f>
        <v>CAC</v>
      </c>
      <c r="E127" s="62" t="str">
        <f>VLOOKUP($A127,Raw,4,FALSE)</f>
        <v>F</v>
      </c>
      <c r="F127" s="62">
        <f t="shared" si="5"/>
        <v>17</v>
      </c>
      <c r="G127" s="63" t="str">
        <f t="shared" si="6"/>
        <v>CAC-F</v>
      </c>
      <c r="H127" s="22" t="str">
        <f t="shared" ref="H127:W127" si="247">IF($G127=H$4&amp;"-"&amp;H$5,IF(COUNTIF($G$6:$G127,"="&amp;$G127)&gt;5,"",$F127),"")</f>
        <v/>
      </c>
      <c r="I127" s="23" t="str">
        <f t="shared" si="247"/>
        <v/>
      </c>
      <c r="J127" s="24" t="str">
        <f t="shared" si="247"/>
        <v/>
      </c>
      <c r="K127" s="23" t="str">
        <f t="shared" si="247"/>
        <v/>
      </c>
      <c r="L127" s="24" t="str">
        <f t="shared" si="247"/>
        <v/>
      </c>
      <c r="M127" s="23" t="str">
        <f t="shared" si="247"/>
        <v/>
      </c>
      <c r="N127" s="24" t="str">
        <f t="shared" si="247"/>
        <v/>
      </c>
      <c r="O127" s="23" t="str">
        <f t="shared" si="247"/>
        <v/>
      </c>
      <c r="P127" s="24" t="str">
        <f t="shared" si="247"/>
        <v/>
      </c>
      <c r="Q127" s="23" t="str">
        <f t="shared" si="247"/>
        <v/>
      </c>
      <c r="R127" s="24" t="str">
        <f t="shared" si="247"/>
        <v/>
      </c>
      <c r="S127" s="23" t="str">
        <f t="shared" si="247"/>
        <v/>
      </c>
      <c r="T127" s="24" t="str">
        <f t="shared" si="247"/>
        <v/>
      </c>
      <c r="U127" s="23" t="str">
        <f t="shared" si="247"/>
        <v/>
      </c>
      <c r="V127" s="24" t="str">
        <f t="shared" si="247"/>
        <v/>
      </c>
      <c r="W127" s="25" t="str">
        <f t="shared" si="247"/>
        <v/>
      </c>
      <c r="X127" s="58" t="str">
        <f t="shared" ref="X127:AM127" si="248">IF($G127=X$4&amp;"-"&amp;X$5,IF(COUNTIF($G$6:$G127,"="&amp;$G127)&gt;1000,"",MAX(X$6:X126)+1),"")</f>
        <v/>
      </c>
      <c r="Y127" s="59">
        <f t="shared" si="248"/>
        <v>7</v>
      </c>
      <c r="Z127" s="58" t="str">
        <f t="shared" si="248"/>
        <v/>
      </c>
      <c r="AA127" s="59" t="str">
        <f t="shared" si="248"/>
        <v/>
      </c>
      <c r="AB127" s="58" t="str">
        <f t="shared" si="248"/>
        <v/>
      </c>
      <c r="AC127" s="59" t="str">
        <f t="shared" si="248"/>
        <v/>
      </c>
      <c r="AD127" s="58" t="str">
        <f t="shared" si="248"/>
        <v/>
      </c>
      <c r="AE127" s="59" t="str">
        <f t="shared" si="248"/>
        <v/>
      </c>
      <c r="AF127" s="58" t="str">
        <f t="shared" si="248"/>
        <v/>
      </c>
      <c r="AG127" s="59" t="str">
        <f t="shared" si="248"/>
        <v/>
      </c>
      <c r="AH127" s="58" t="str">
        <f t="shared" si="248"/>
        <v/>
      </c>
      <c r="AI127" s="59" t="str">
        <f t="shared" si="248"/>
        <v/>
      </c>
      <c r="AJ127" s="58" t="str">
        <f t="shared" si="248"/>
        <v/>
      </c>
      <c r="AK127" s="59" t="str">
        <f t="shared" si="248"/>
        <v/>
      </c>
      <c r="AL127" s="58" t="str">
        <f t="shared" si="248"/>
        <v/>
      </c>
      <c r="AM127" s="60" t="str">
        <f t="shared" si="248"/>
        <v/>
      </c>
    </row>
    <row r="128" ht="15.75" customHeight="1">
      <c r="A128" s="64">
        <v>123.0</v>
      </c>
      <c r="B128" s="51" t="str">
        <f>VLOOKUP(A128,Times_2023!B125:C555,2,FALSE)</f>
        <v>0:23:05</v>
      </c>
      <c r="C128" s="52" t="str">
        <f>VLOOKUP($A128,Raw,3,FALSE)</f>
        <v>Kelvin Southgate</v>
      </c>
      <c r="D128" s="62" t="str">
        <f>VLOOKUP($A128,Raw,2,FALSE)</f>
        <v>RR</v>
      </c>
      <c r="E128" s="62" t="str">
        <f>VLOOKUP($A128,Raw,4,FALSE)</f>
        <v>M</v>
      </c>
      <c r="F128" s="62">
        <f t="shared" si="5"/>
        <v>106</v>
      </c>
      <c r="G128" s="63" t="str">
        <f t="shared" si="6"/>
        <v>RR-M</v>
      </c>
      <c r="H128" s="22" t="str">
        <f t="shared" ref="H128:W128" si="249">IF($G128=H$4&amp;"-"&amp;H$5,IF(COUNTIF($G$6:$G128,"="&amp;$G128)&gt;5,"",$F128),"")</f>
        <v/>
      </c>
      <c r="I128" s="23" t="str">
        <f t="shared" si="249"/>
        <v/>
      </c>
      <c r="J128" s="24" t="str">
        <f t="shared" si="249"/>
        <v/>
      </c>
      <c r="K128" s="23" t="str">
        <f t="shared" si="249"/>
        <v/>
      </c>
      <c r="L128" s="24" t="str">
        <f t="shared" si="249"/>
        <v/>
      </c>
      <c r="M128" s="23" t="str">
        <f t="shared" si="249"/>
        <v/>
      </c>
      <c r="N128" s="24" t="str">
        <f t="shared" si="249"/>
        <v/>
      </c>
      <c r="O128" s="23" t="str">
        <f t="shared" si="249"/>
        <v/>
      </c>
      <c r="P128" s="24" t="str">
        <f t="shared" si="249"/>
        <v/>
      </c>
      <c r="Q128" s="23" t="str">
        <f t="shared" si="249"/>
        <v/>
      </c>
      <c r="R128" s="24" t="str">
        <f t="shared" si="249"/>
        <v/>
      </c>
      <c r="S128" s="23" t="str">
        <f t="shared" si="249"/>
        <v/>
      </c>
      <c r="T128" s="24" t="str">
        <f t="shared" si="249"/>
        <v/>
      </c>
      <c r="U128" s="23" t="str">
        <f t="shared" si="249"/>
        <v/>
      </c>
      <c r="V128" s="24" t="str">
        <f t="shared" si="249"/>
        <v/>
      </c>
      <c r="W128" s="25" t="str">
        <f t="shared" si="249"/>
        <v/>
      </c>
      <c r="X128" s="58" t="str">
        <f t="shared" ref="X128:AM128" si="250">IF($G128=X$4&amp;"-"&amp;X$5,IF(COUNTIF($G$6:$G128,"="&amp;$G128)&gt;1000,"",MAX(X$6:X127)+1),"")</f>
        <v/>
      </c>
      <c r="Y128" s="59" t="str">
        <f t="shared" si="250"/>
        <v/>
      </c>
      <c r="Z128" s="58" t="str">
        <f t="shared" si="250"/>
        <v/>
      </c>
      <c r="AA128" s="59" t="str">
        <f t="shared" si="250"/>
        <v/>
      </c>
      <c r="AB128" s="58" t="str">
        <f t="shared" si="250"/>
        <v/>
      </c>
      <c r="AC128" s="59" t="str">
        <f t="shared" si="250"/>
        <v/>
      </c>
      <c r="AD128" s="58" t="str">
        <f t="shared" si="250"/>
        <v/>
      </c>
      <c r="AE128" s="59" t="str">
        <f t="shared" si="250"/>
        <v/>
      </c>
      <c r="AF128" s="58" t="str">
        <f t="shared" si="250"/>
        <v/>
      </c>
      <c r="AG128" s="59" t="str">
        <f t="shared" si="250"/>
        <v/>
      </c>
      <c r="AH128" s="58" t="str">
        <f t="shared" si="250"/>
        <v/>
      </c>
      <c r="AI128" s="59" t="str">
        <f t="shared" si="250"/>
        <v/>
      </c>
      <c r="AJ128" s="58">
        <f t="shared" si="250"/>
        <v>12</v>
      </c>
      <c r="AK128" s="59" t="str">
        <f t="shared" si="250"/>
        <v/>
      </c>
      <c r="AL128" s="58" t="str">
        <f t="shared" si="250"/>
        <v/>
      </c>
      <c r="AM128" s="60" t="str">
        <f t="shared" si="250"/>
        <v/>
      </c>
    </row>
    <row r="129" ht="15.75" customHeight="1">
      <c r="A129" s="61">
        <v>124.0</v>
      </c>
      <c r="B129" s="51" t="str">
        <f>VLOOKUP(A129,Times_2023!B126:C556,2,FALSE)</f>
        <v>0:23:06</v>
      </c>
      <c r="C129" s="52" t="str">
        <f>VLOOKUP($A129,Raw,3,FALSE)</f>
        <v>Sydney Barfield</v>
      </c>
      <c r="D129" s="62" t="str">
        <f>VLOOKUP($A129,Raw,2,FALSE)</f>
        <v>RR</v>
      </c>
      <c r="E129" s="62" t="str">
        <f>VLOOKUP($A129,Raw,4,FALSE)</f>
        <v>F</v>
      </c>
      <c r="F129" s="62">
        <f t="shared" si="5"/>
        <v>18</v>
      </c>
      <c r="G129" s="63" t="str">
        <f t="shared" si="6"/>
        <v>RR-F</v>
      </c>
      <c r="H129" s="22" t="str">
        <f t="shared" ref="H129:W129" si="251">IF($G129=H$4&amp;"-"&amp;H$5,IF(COUNTIF($G$6:$G129,"="&amp;$G129)&gt;5,"",$F129),"")</f>
        <v/>
      </c>
      <c r="I129" s="23" t="str">
        <f t="shared" si="251"/>
        <v/>
      </c>
      <c r="J129" s="24" t="str">
        <f t="shared" si="251"/>
        <v/>
      </c>
      <c r="K129" s="23" t="str">
        <f t="shared" si="251"/>
        <v/>
      </c>
      <c r="L129" s="24" t="str">
        <f t="shared" si="251"/>
        <v/>
      </c>
      <c r="M129" s="23" t="str">
        <f t="shared" si="251"/>
        <v/>
      </c>
      <c r="N129" s="24" t="str">
        <f t="shared" si="251"/>
        <v/>
      </c>
      <c r="O129" s="23" t="str">
        <f t="shared" si="251"/>
        <v/>
      </c>
      <c r="P129" s="24" t="str">
        <f t="shared" si="251"/>
        <v/>
      </c>
      <c r="Q129" s="23" t="str">
        <f t="shared" si="251"/>
        <v/>
      </c>
      <c r="R129" s="24" t="str">
        <f t="shared" si="251"/>
        <v/>
      </c>
      <c r="S129" s="23" t="str">
        <f t="shared" si="251"/>
        <v/>
      </c>
      <c r="T129" s="24" t="str">
        <f t="shared" si="251"/>
        <v/>
      </c>
      <c r="U129" s="23">
        <f t="shared" si="251"/>
        <v>18</v>
      </c>
      <c r="V129" s="24" t="str">
        <f t="shared" si="251"/>
        <v/>
      </c>
      <c r="W129" s="25" t="str">
        <f t="shared" si="251"/>
        <v/>
      </c>
      <c r="X129" s="58" t="str">
        <f t="shared" ref="X129:AM129" si="252">IF($G129=X$4&amp;"-"&amp;X$5,IF(COUNTIF($G$6:$G129,"="&amp;$G129)&gt;1000,"",MAX(X$6:X128)+1),"")</f>
        <v/>
      </c>
      <c r="Y129" s="59" t="str">
        <f t="shared" si="252"/>
        <v/>
      </c>
      <c r="Z129" s="58" t="str">
        <f t="shared" si="252"/>
        <v/>
      </c>
      <c r="AA129" s="59" t="str">
        <f t="shared" si="252"/>
        <v/>
      </c>
      <c r="AB129" s="58" t="str">
        <f t="shared" si="252"/>
        <v/>
      </c>
      <c r="AC129" s="59" t="str">
        <f t="shared" si="252"/>
        <v/>
      </c>
      <c r="AD129" s="58" t="str">
        <f t="shared" si="252"/>
        <v/>
      </c>
      <c r="AE129" s="59" t="str">
        <f t="shared" si="252"/>
        <v/>
      </c>
      <c r="AF129" s="58" t="str">
        <f t="shared" si="252"/>
        <v/>
      </c>
      <c r="AG129" s="59" t="str">
        <f t="shared" si="252"/>
        <v/>
      </c>
      <c r="AH129" s="58" t="str">
        <f t="shared" si="252"/>
        <v/>
      </c>
      <c r="AI129" s="59" t="str">
        <f t="shared" si="252"/>
        <v/>
      </c>
      <c r="AJ129" s="58" t="str">
        <f t="shared" si="252"/>
        <v/>
      </c>
      <c r="AK129" s="59">
        <f t="shared" si="252"/>
        <v>3</v>
      </c>
      <c r="AL129" s="58" t="str">
        <f t="shared" si="252"/>
        <v/>
      </c>
      <c r="AM129" s="60" t="str">
        <f t="shared" si="252"/>
        <v/>
      </c>
    </row>
    <row r="130" ht="15.75" customHeight="1">
      <c r="A130" s="64">
        <v>125.0</v>
      </c>
      <c r="B130" s="51" t="str">
        <f>VLOOKUP(A130,Times_2023!B127:C557,2,FALSE)</f>
        <v>0:23:09</v>
      </c>
      <c r="C130" s="52" t="str">
        <f>VLOOKUP($A130,Raw,3,FALSE)</f>
        <v>Tom Weaver Smith</v>
      </c>
      <c r="D130" s="62" t="str">
        <f>VLOOKUP($A130,Raw,2,FALSE)</f>
        <v>CAC</v>
      </c>
      <c r="E130" s="62" t="str">
        <f>VLOOKUP($A130,Raw,4,FALSE)</f>
        <v>M</v>
      </c>
      <c r="F130" s="62">
        <f t="shared" si="5"/>
        <v>107</v>
      </c>
      <c r="G130" s="63" t="str">
        <f t="shared" si="6"/>
        <v>CAC-M</v>
      </c>
      <c r="H130" s="22" t="str">
        <f t="shared" ref="H130:W130" si="253">IF($G130=H$4&amp;"-"&amp;H$5,IF(COUNTIF($G$6:$G130,"="&amp;$G130)&gt;5,"",$F130),"")</f>
        <v/>
      </c>
      <c r="I130" s="23" t="str">
        <f t="shared" si="253"/>
        <v/>
      </c>
      <c r="J130" s="24" t="str">
        <f t="shared" si="253"/>
        <v/>
      </c>
      <c r="K130" s="23" t="str">
        <f t="shared" si="253"/>
        <v/>
      </c>
      <c r="L130" s="24" t="str">
        <f t="shared" si="253"/>
        <v/>
      </c>
      <c r="M130" s="23" t="str">
        <f t="shared" si="253"/>
        <v/>
      </c>
      <c r="N130" s="24" t="str">
        <f t="shared" si="253"/>
        <v/>
      </c>
      <c r="O130" s="23" t="str">
        <f t="shared" si="253"/>
        <v/>
      </c>
      <c r="P130" s="24" t="str">
        <f t="shared" si="253"/>
        <v/>
      </c>
      <c r="Q130" s="23" t="str">
        <f t="shared" si="253"/>
        <v/>
      </c>
      <c r="R130" s="24" t="str">
        <f t="shared" si="253"/>
        <v/>
      </c>
      <c r="S130" s="23" t="str">
        <f t="shared" si="253"/>
        <v/>
      </c>
      <c r="T130" s="24" t="str">
        <f t="shared" si="253"/>
        <v/>
      </c>
      <c r="U130" s="23" t="str">
        <f t="shared" si="253"/>
        <v/>
      </c>
      <c r="V130" s="24" t="str">
        <f t="shared" si="253"/>
        <v/>
      </c>
      <c r="W130" s="25" t="str">
        <f t="shared" si="253"/>
        <v/>
      </c>
      <c r="X130" s="58">
        <f t="shared" ref="X130:AM130" si="254">IF($G130=X$4&amp;"-"&amp;X$5,IF(COUNTIF($G$6:$G130,"="&amp;$G130)&gt;1000,"",MAX(X$6:X129)+1),"")</f>
        <v>24</v>
      </c>
      <c r="Y130" s="59" t="str">
        <f t="shared" si="254"/>
        <v/>
      </c>
      <c r="Z130" s="58" t="str">
        <f t="shared" si="254"/>
        <v/>
      </c>
      <c r="AA130" s="59" t="str">
        <f t="shared" si="254"/>
        <v/>
      </c>
      <c r="AB130" s="58" t="str">
        <f t="shared" si="254"/>
        <v/>
      </c>
      <c r="AC130" s="59" t="str">
        <f t="shared" si="254"/>
        <v/>
      </c>
      <c r="AD130" s="58" t="str">
        <f t="shared" si="254"/>
        <v/>
      </c>
      <c r="AE130" s="59" t="str">
        <f t="shared" si="254"/>
        <v/>
      </c>
      <c r="AF130" s="58" t="str">
        <f t="shared" si="254"/>
        <v/>
      </c>
      <c r="AG130" s="59" t="str">
        <f t="shared" si="254"/>
        <v/>
      </c>
      <c r="AH130" s="58" t="str">
        <f t="shared" si="254"/>
        <v/>
      </c>
      <c r="AI130" s="59" t="str">
        <f t="shared" si="254"/>
        <v/>
      </c>
      <c r="AJ130" s="58" t="str">
        <f t="shared" si="254"/>
        <v/>
      </c>
      <c r="AK130" s="59" t="str">
        <f t="shared" si="254"/>
        <v/>
      </c>
      <c r="AL130" s="58" t="str">
        <f t="shared" si="254"/>
        <v/>
      </c>
      <c r="AM130" s="60" t="str">
        <f t="shared" si="254"/>
        <v/>
      </c>
    </row>
    <row r="131" ht="15.75" customHeight="1">
      <c r="A131" s="61">
        <v>126.0</v>
      </c>
      <c r="B131" s="51" t="str">
        <f>VLOOKUP(A131,Times_2023!B128:C558,2,FALSE)</f>
        <v>0:23:13</v>
      </c>
      <c r="C131" s="52" t="str">
        <f>VLOOKUP($A131,Raw,3,FALSE)</f>
        <v>Michael Frape</v>
      </c>
      <c r="D131" s="62" t="str">
        <f>VLOOKUP($A131,Raw,2,FALSE)</f>
        <v>CAC</v>
      </c>
      <c r="E131" s="62" t="str">
        <f>VLOOKUP($A131,Raw,4,FALSE)</f>
        <v>M</v>
      </c>
      <c r="F131" s="62">
        <f t="shared" si="5"/>
        <v>108</v>
      </c>
      <c r="G131" s="63" t="str">
        <f t="shared" si="6"/>
        <v>CAC-M</v>
      </c>
      <c r="H131" s="22" t="str">
        <f t="shared" ref="H131:W131" si="255">IF($G131=H$4&amp;"-"&amp;H$5,IF(COUNTIF($G$6:$G131,"="&amp;$G131)&gt;5,"",$F131),"")</f>
        <v/>
      </c>
      <c r="I131" s="23" t="str">
        <f t="shared" si="255"/>
        <v/>
      </c>
      <c r="J131" s="24" t="str">
        <f t="shared" si="255"/>
        <v/>
      </c>
      <c r="K131" s="23" t="str">
        <f t="shared" si="255"/>
        <v/>
      </c>
      <c r="L131" s="24" t="str">
        <f t="shared" si="255"/>
        <v/>
      </c>
      <c r="M131" s="23" t="str">
        <f t="shared" si="255"/>
        <v/>
      </c>
      <c r="N131" s="24" t="str">
        <f t="shared" si="255"/>
        <v/>
      </c>
      <c r="O131" s="23" t="str">
        <f t="shared" si="255"/>
        <v/>
      </c>
      <c r="P131" s="24" t="str">
        <f t="shared" si="255"/>
        <v/>
      </c>
      <c r="Q131" s="23" t="str">
        <f t="shared" si="255"/>
        <v/>
      </c>
      <c r="R131" s="24" t="str">
        <f t="shared" si="255"/>
        <v/>
      </c>
      <c r="S131" s="23" t="str">
        <f t="shared" si="255"/>
        <v/>
      </c>
      <c r="T131" s="24" t="str">
        <f t="shared" si="255"/>
        <v/>
      </c>
      <c r="U131" s="23" t="str">
        <f t="shared" si="255"/>
        <v/>
      </c>
      <c r="V131" s="24" t="str">
        <f t="shared" si="255"/>
        <v/>
      </c>
      <c r="W131" s="25" t="str">
        <f t="shared" si="255"/>
        <v/>
      </c>
      <c r="X131" s="58">
        <f t="shared" ref="X131:AM131" si="256">IF($G131=X$4&amp;"-"&amp;X$5,IF(COUNTIF($G$6:$G131,"="&amp;$G131)&gt;1000,"",MAX(X$6:X130)+1),"")</f>
        <v>25</v>
      </c>
      <c r="Y131" s="59" t="str">
        <f t="shared" si="256"/>
        <v/>
      </c>
      <c r="Z131" s="58" t="str">
        <f t="shared" si="256"/>
        <v/>
      </c>
      <c r="AA131" s="59" t="str">
        <f t="shared" si="256"/>
        <v/>
      </c>
      <c r="AB131" s="58" t="str">
        <f t="shared" si="256"/>
        <v/>
      </c>
      <c r="AC131" s="59" t="str">
        <f t="shared" si="256"/>
        <v/>
      </c>
      <c r="AD131" s="58" t="str">
        <f t="shared" si="256"/>
        <v/>
      </c>
      <c r="AE131" s="59" t="str">
        <f t="shared" si="256"/>
        <v/>
      </c>
      <c r="AF131" s="58" t="str">
        <f t="shared" si="256"/>
        <v/>
      </c>
      <c r="AG131" s="59" t="str">
        <f t="shared" si="256"/>
        <v/>
      </c>
      <c r="AH131" s="58" t="str">
        <f t="shared" si="256"/>
        <v/>
      </c>
      <c r="AI131" s="59" t="str">
        <f t="shared" si="256"/>
        <v/>
      </c>
      <c r="AJ131" s="58" t="str">
        <f t="shared" si="256"/>
        <v/>
      </c>
      <c r="AK131" s="59" t="str">
        <f t="shared" si="256"/>
        <v/>
      </c>
      <c r="AL131" s="58" t="str">
        <f t="shared" si="256"/>
        <v/>
      </c>
      <c r="AM131" s="60" t="str">
        <f t="shared" si="256"/>
        <v/>
      </c>
    </row>
    <row r="132" ht="15.75" customHeight="1">
      <c r="A132" s="64">
        <v>127.0</v>
      </c>
      <c r="B132" s="51" t="str">
        <f>VLOOKUP(A132,Times_2023!B129:C559,2,FALSE)</f>
        <v>0:23:14</v>
      </c>
      <c r="C132" s="52" t="str">
        <f>VLOOKUP($A132,Raw,3,FALSE)</f>
        <v>Ethan Lewis</v>
      </c>
      <c r="D132" s="62" t="str">
        <f>VLOOKUP($A132,Raw,2,FALSE)</f>
        <v>HRC</v>
      </c>
      <c r="E132" s="62" t="str">
        <f>VLOOKUP($A132,Raw,4,FALSE)</f>
        <v>M</v>
      </c>
      <c r="F132" s="62">
        <f t="shared" si="5"/>
        <v>109</v>
      </c>
      <c r="G132" s="63" t="str">
        <f t="shared" si="6"/>
        <v>HRC-M</v>
      </c>
      <c r="H132" s="22" t="str">
        <f t="shared" ref="H132:W132" si="257">IF($G132=H$4&amp;"-"&amp;H$5,IF(COUNTIF($G$6:$G132,"="&amp;$G132)&gt;5,"",$F132),"")</f>
        <v/>
      </c>
      <c r="I132" s="23" t="str">
        <f t="shared" si="257"/>
        <v/>
      </c>
      <c r="J132" s="24" t="str">
        <f t="shared" si="257"/>
        <v/>
      </c>
      <c r="K132" s="23" t="str">
        <f t="shared" si="257"/>
        <v/>
      </c>
      <c r="L132" s="24" t="str">
        <f t="shared" si="257"/>
        <v/>
      </c>
      <c r="M132" s="23" t="str">
        <f t="shared" si="257"/>
        <v/>
      </c>
      <c r="N132" s="24" t="str">
        <f t="shared" si="257"/>
        <v/>
      </c>
      <c r="O132" s="23" t="str">
        <f t="shared" si="257"/>
        <v/>
      </c>
      <c r="P132" s="24" t="str">
        <f t="shared" si="257"/>
        <v/>
      </c>
      <c r="Q132" s="23" t="str">
        <f t="shared" si="257"/>
        <v/>
      </c>
      <c r="R132" s="24" t="str">
        <f t="shared" si="257"/>
        <v/>
      </c>
      <c r="S132" s="23" t="str">
        <f t="shared" si="257"/>
        <v/>
      </c>
      <c r="T132" s="24" t="str">
        <f t="shared" si="257"/>
        <v/>
      </c>
      <c r="U132" s="23" t="str">
        <f t="shared" si="257"/>
        <v/>
      </c>
      <c r="V132" s="24" t="str">
        <f t="shared" si="257"/>
        <v/>
      </c>
      <c r="W132" s="25" t="str">
        <f t="shared" si="257"/>
        <v/>
      </c>
      <c r="X132" s="58" t="str">
        <f t="shared" ref="X132:AM132" si="258">IF($G132=X$4&amp;"-"&amp;X$5,IF(COUNTIF($G$6:$G132,"="&amp;$G132)&gt;1000,"",MAX(X$6:X131)+1),"")</f>
        <v/>
      </c>
      <c r="Y132" s="59" t="str">
        <f t="shared" si="258"/>
        <v/>
      </c>
      <c r="Z132" s="58" t="str">
        <f t="shared" si="258"/>
        <v/>
      </c>
      <c r="AA132" s="59" t="str">
        <f t="shared" si="258"/>
        <v/>
      </c>
      <c r="AB132" s="58" t="str">
        <f t="shared" si="258"/>
        <v/>
      </c>
      <c r="AC132" s="59" t="str">
        <f t="shared" si="258"/>
        <v/>
      </c>
      <c r="AD132" s="58" t="str">
        <f t="shared" si="258"/>
        <v/>
      </c>
      <c r="AE132" s="59" t="str">
        <f t="shared" si="258"/>
        <v/>
      </c>
      <c r="AF132" s="58">
        <f t="shared" si="258"/>
        <v>11</v>
      </c>
      <c r="AG132" s="59" t="str">
        <f t="shared" si="258"/>
        <v/>
      </c>
      <c r="AH132" s="58" t="str">
        <f t="shared" si="258"/>
        <v/>
      </c>
      <c r="AI132" s="59" t="str">
        <f t="shared" si="258"/>
        <v/>
      </c>
      <c r="AJ132" s="58" t="str">
        <f t="shared" si="258"/>
        <v/>
      </c>
      <c r="AK132" s="59" t="str">
        <f t="shared" si="258"/>
        <v/>
      </c>
      <c r="AL132" s="58" t="str">
        <f t="shared" si="258"/>
        <v/>
      </c>
      <c r="AM132" s="60" t="str">
        <f t="shared" si="258"/>
        <v/>
      </c>
    </row>
    <row r="133" ht="15.75" customHeight="1">
      <c r="A133" s="61">
        <v>128.0</v>
      </c>
      <c r="B133" s="51" t="str">
        <f>VLOOKUP(A133,Times_2023!B130:C560,2,FALSE)</f>
        <v>0:23:15</v>
      </c>
      <c r="C133" s="52" t="str">
        <f>VLOOKUP($A133,Raw,3,FALSE)</f>
        <v>Ank Michielsen</v>
      </c>
      <c r="D133" s="62" t="str">
        <f>VLOOKUP($A133,Raw,2,FALSE)</f>
        <v>CAC</v>
      </c>
      <c r="E133" s="62" t="str">
        <f>VLOOKUP($A133,Raw,4,FALSE)</f>
        <v>F</v>
      </c>
      <c r="F133" s="62">
        <f t="shared" si="5"/>
        <v>19</v>
      </c>
      <c r="G133" s="63" t="str">
        <f t="shared" si="6"/>
        <v>CAC-F</v>
      </c>
      <c r="H133" s="22" t="str">
        <f t="shared" ref="H133:W133" si="259">IF($G133=H$4&amp;"-"&amp;H$5,IF(COUNTIF($G$6:$G133,"="&amp;$G133)&gt;5,"",$F133),"")</f>
        <v/>
      </c>
      <c r="I133" s="23" t="str">
        <f t="shared" si="259"/>
        <v/>
      </c>
      <c r="J133" s="24" t="str">
        <f t="shared" si="259"/>
        <v/>
      </c>
      <c r="K133" s="23" t="str">
        <f t="shared" si="259"/>
        <v/>
      </c>
      <c r="L133" s="24" t="str">
        <f t="shared" si="259"/>
        <v/>
      </c>
      <c r="M133" s="23" t="str">
        <f t="shared" si="259"/>
        <v/>
      </c>
      <c r="N133" s="24" t="str">
        <f t="shared" si="259"/>
        <v/>
      </c>
      <c r="O133" s="23" t="str">
        <f t="shared" si="259"/>
        <v/>
      </c>
      <c r="P133" s="24" t="str">
        <f t="shared" si="259"/>
        <v/>
      </c>
      <c r="Q133" s="23" t="str">
        <f t="shared" si="259"/>
        <v/>
      </c>
      <c r="R133" s="24" t="str">
        <f t="shared" si="259"/>
        <v/>
      </c>
      <c r="S133" s="23" t="str">
        <f t="shared" si="259"/>
        <v/>
      </c>
      <c r="T133" s="24" t="str">
        <f t="shared" si="259"/>
        <v/>
      </c>
      <c r="U133" s="23" t="str">
        <f t="shared" si="259"/>
        <v/>
      </c>
      <c r="V133" s="24" t="str">
        <f t="shared" si="259"/>
        <v/>
      </c>
      <c r="W133" s="25" t="str">
        <f t="shared" si="259"/>
        <v/>
      </c>
      <c r="X133" s="58" t="str">
        <f t="shared" ref="X133:AM133" si="260">IF($G133=X$4&amp;"-"&amp;X$5,IF(COUNTIF($G$6:$G133,"="&amp;$G133)&gt;1000,"",MAX(X$6:X132)+1),"")</f>
        <v/>
      </c>
      <c r="Y133" s="59">
        <f t="shared" si="260"/>
        <v>8</v>
      </c>
      <c r="Z133" s="58" t="str">
        <f t="shared" si="260"/>
        <v/>
      </c>
      <c r="AA133" s="59" t="str">
        <f t="shared" si="260"/>
        <v/>
      </c>
      <c r="AB133" s="58" t="str">
        <f t="shared" si="260"/>
        <v/>
      </c>
      <c r="AC133" s="59" t="str">
        <f t="shared" si="260"/>
        <v/>
      </c>
      <c r="AD133" s="58" t="str">
        <f t="shared" si="260"/>
        <v/>
      </c>
      <c r="AE133" s="59" t="str">
        <f t="shared" si="260"/>
        <v/>
      </c>
      <c r="AF133" s="58" t="str">
        <f t="shared" si="260"/>
        <v/>
      </c>
      <c r="AG133" s="59" t="str">
        <f t="shared" si="260"/>
        <v/>
      </c>
      <c r="AH133" s="58" t="str">
        <f t="shared" si="260"/>
        <v/>
      </c>
      <c r="AI133" s="59" t="str">
        <f t="shared" si="260"/>
        <v/>
      </c>
      <c r="AJ133" s="58" t="str">
        <f t="shared" si="260"/>
        <v/>
      </c>
      <c r="AK133" s="59" t="str">
        <f t="shared" si="260"/>
        <v/>
      </c>
      <c r="AL133" s="58" t="str">
        <f t="shared" si="260"/>
        <v/>
      </c>
      <c r="AM133" s="60" t="str">
        <f t="shared" si="260"/>
        <v/>
      </c>
    </row>
    <row r="134" ht="15.75" customHeight="1">
      <c r="A134" s="64">
        <v>129.0</v>
      </c>
      <c r="B134" s="51" t="str">
        <f>VLOOKUP(A134,Times_2023!B131:C561,2,FALSE)</f>
        <v>0:23:18</v>
      </c>
      <c r="C134" s="52" t="str">
        <f>VLOOKUP($A134,Raw,3,FALSE)</f>
        <v>James Crockford</v>
      </c>
      <c r="D134" s="62" t="str">
        <f>VLOOKUP($A134,Raw,2,FALSE)</f>
        <v>CAC</v>
      </c>
      <c r="E134" s="62" t="str">
        <f>VLOOKUP($A134,Raw,4,FALSE)</f>
        <v>M</v>
      </c>
      <c r="F134" s="62">
        <f t="shared" si="5"/>
        <v>110</v>
      </c>
      <c r="G134" s="63" t="str">
        <f t="shared" si="6"/>
        <v>CAC-M</v>
      </c>
      <c r="H134" s="22" t="str">
        <f t="shared" ref="H134:W134" si="261">IF($G134=H$4&amp;"-"&amp;H$5,IF(COUNTIF($G$6:$G134,"="&amp;$G134)&gt;5,"",$F134),"")</f>
        <v/>
      </c>
      <c r="I134" s="23" t="str">
        <f t="shared" si="261"/>
        <v/>
      </c>
      <c r="J134" s="24" t="str">
        <f t="shared" si="261"/>
        <v/>
      </c>
      <c r="K134" s="23" t="str">
        <f t="shared" si="261"/>
        <v/>
      </c>
      <c r="L134" s="24" t="str">
        <f t="shared" si="261"/>
        <v/>
      </c>
      <c r="M134" s="23" t="str">
        <f t="shared" si="261"/>
        <v/>
      </c>
      <c r="N134" s="24" t="str">
        <f t="shared" si="261"/>
        <v/>
      </c>
      <c r="O134" s="23" t="str">
        <f t="shared" si="261"/>
        <v/>
      </c>
      <c r="P134" s="24" t="str">
        <f t="shared" si="261"/>
        <v/>
      </c>
      <c r="Q134" s="23" t="str">
        <f t="shared" si="261"/>
        <v/>
      </c>
      <c r="R134" s="24" t="str">
        <f t="shared" si="261"/>
        <v/>
      </c>
      <c r="S134" s="23" t="str">
        <f t="shared" si="261"/>
        <v/>
      </c>
      <c r="T134" s="24" t="str">
        <f t="shared" si="261"/>
        <v/>
      </c>
      <c r="U134" s="23" t="str">
        <f t="shared" si="261"/>
        <v/>
      </c>
      <c r="V134" s="24" t="str">
        <f t="shared" si="261"/>
        <v/>
      </c>
      <c r="W134" s="25" t="str">
        <f t="shared" si="261"/>
        <v/>
      </c>
      <c r="X134" s="58">
        <f t="shared" ref="X134:AM134" si="262">IF($G134=X$4&amp;"-"&amp;X$5,IF(COUNTIF($G$6:$G134,"="&amp;$G134)&gt;1000,"",MAX(X$6:X133)+1),"")</f>
        <v>26</v>
      </c>
      <c r="Y134" s="59" t="str">
        <f t="shared" si="262"/>
        <v/>
      </c>
      <c r="Z134" s="58" t="str">
        <f t="shared" si="262"/>
        <v/>
      </c>
      <c r="AA134" s="59" t="str">
        <f t="shared" si="262"/>
        <v/>
      </c>
      <c r="AB134" s="58" t="str">
        <f t="shared" si="262"/>
        <v/>
      </c>
      <c r="AC134" s="59" t="str">
        <f t="shared" si="262"/>
        <v/>
      </c>
      <c r="AD134" s="58" t="str">
        <f t="shared" si="262"/>
        <v/>
      </c>
      <c r="AE134" s="59" t="str">
        <f t="shared" si="262"/>
        <v/>
      </c>
      <c r="AF134" s="58" t="str">
        <f t="shared" si="262"/>
        <v/>
      </c>
      <c r="AG134" s="59" t="str">
        <f t="shared" si="262"/>
        <v/>
      </c>
      <c r="AH134" s="58" t="str">
        <f t="shared" si="262"/>
        <v/>
      </c>
      <c r="AI134" s="59" t="str">
        <f t="shared" si="262"/>
        <v/>
      </c>
      <c r="AJ134" s="58" t="str">
        <f t="shared" si="262"/>
        <v/>
      </c>
      <c r="AK134" s="59" t="str">
        <f t="shared" si="262"/>
        <v/>
      </c>
      <c r="AL134" s="58" t="str">
        <f t="shared" si="262"/>
        <v/>
      </c>
      <c r="AM134" s="60" t="str">
        <f t="shared" si="262"/>
        <v/>
      </c>
    </row>
    <row r="135" ht="15.75" customHeight="1">
      <c r="A135" s="61">
        <v>130.0</v>
      </c>
      <c r="B135" s="51" t="str">
        <f>VLOOKUP(A135,Times_2023!B132:C562,2,FALSE)</f>
        <v>0:23:19</v>
      </c>
      <c r="C135" s="52" t="str">
        <f>VLOOKUP($A135,Raw,3,FALSE)</f>
        <v>Tom Dudson</v>
      </c>
      <c r="D135" s="62" t="str">
        <f>VLOOKUP($A135,Raw,2,FALSE)</f>
        <v>SS</v>
      </c>
      <c r="E135" s="62" t="str">
        <f>VLOOKUP($A135,Raw,4,FALSE)</f>
        <v>M</v>
      </c>
      <c r="F135" s="62">
        <f t="shared" si="5"/>
        <v>111</v>
      </c>
      <c r="G135" s="63" t="str">
        <f t="shared" si="6"/>
        <v>SS-M</v>
      </c>
      <c r="H135" s="22" t="str">
        <f t="shared" ref="H135:W135" si="263">IF($G135=H$4&amp;"-"&amp;H$5,IF(COUNTIF($G$6:$G135,"="&amp;$G135)&gt;5,"",$F135),"")</f>
        <v/>
      </c>
      <c r="I135" s="23" t="str">
        <f t="shared" si="263"/>
        <v/>
      </c>
      <c r="J135" s="24" t="str">
        <f t="shared" si="263"/>
        <v/>
      </c>
      <c r="K135" s="23" t="str">
        <f t="shared" si="263"/>
        <v/>
      </c>
      <c r="L135" s="24" t="str">
        <f t="shared" si="263"/>
        <v/>
      </c>
      <c r="M135" s="23" t="str">
        <f t="shared" si="263"/>
        <v/>
      </c>
      <c r="N135" s="24" t="str">
        <f t="shared" si="263"/>
        <v/>
      </c>
      <c r="O135" s="23" t="str">
        <f t="shared" si="263"/>
        <v/>
      </c>
      <c r="P135" s="24" t="str">
        <f t="shared" si="263"/>
        <v/>
      </c>
      <c r="Q135" s="23" t="str">
        <f t="shared" si="263"/>
        <v/>
      </c>
      <c r="R135" s="24" t="str">
        <f t="shared" si="263"/>
        <v/>
      </c>
      <c r="S135" s="23" t="str">
        <f t="shared" si="263"/>
        <v/>
      </c>
      <c r="T135" s="24" t="str">
        <f t="shared" si="263"/>
        <v/>
      </c>
      <c r="U135" s="23" t="str">
        <f t="shared" si="263"/>
        <v/>
      </c>
      <c r="V135" s="24" t="str">
        <f t="shared" si="263"/>
        <v/>
      </c>
      <c r="W135" s="25" t="str">
        <f t="shared" si="263"/>
        <v/>
      </c>
      <c r="X135" s="58" t="str">
        <f t="shared" ref="X135:AM135" si="264">IF($G135=X$4&amp;"-"&amp;X$5,IF(COUNTIF($G$6:$G135,"="&amp;$G135)&gt;1000,"",MAX(X$6:X134)+1),"")</f>
        <v/>
      </c>
      <c r="Y135" s="59" t="str">
        <f t="shared" si="264"/>
        <v/>
      </c>
      <c r="Z135" s="58" t="str">
        <f t="shared" si="264"/>
        <v/>
      </c>
      <c r="AA135" s="59" t="str">
        <f t="shared" si="264"/>
        <v/>
      </c>
      <c r="AB135" s="58" t="str">
        <f t="shared" si="264"/>
        <v/>
      </c>
      <c r="AC135" s="59" t="str">
        <f t="shared" si="264"/>
        <v/>
      </c>
      <c r="AD135" s="58" t="str">
        <f t="shared" si="264"/>
        <v/>
      </c>
      <c r="AE135" s="59" t="str">
        <f t="shared" si="264"/>
        <v/>
      </c>
      <c r="AF135" s="58" t="str">
        <f t="shared" si="264"/>
        <v/>
      </c>
      <c r="AG135" s="59" t="str">
        <f t="shared" si="264"/>
        <v/>
      </c>
      <c r="AH135" s="58" t="str">
        <f t="shared" si="264"/>
        <v/>
      </c>
      <c r="AI135" s="59" t="str">
        <f t="shared" si="264"/>
        <v/>
      </c>
      <c r="AJ135" s="58" t="str">
        <f t="shared" si="264"/>
        <v/>
      </c>
      <c r="AK135" s="59" t="str">
        <f t="shared" si="264"/>
        <v/>
      </c>
      <c r="AL135" s="58">
        <f t="shared" si="264"/>
        <v>9</v>
      </c>
      <c r="AM135" s="60" t="str">
        <f t="shared" si="264"/>
        <v/>
      </c>
    </row>
    <row r="136" ht="15.75" customHeight="1">
      <c r="A136" s="64">
        <v>131.0</v>
      </c>
      <c r="B136" s="51" t="str">
        <f>VLOOKUP(A136,Times_2023!B133:C563,2,FALSE)</f>
        <v>0:23:24</v>
      </c>
      <c r="C136" s="52" t="str">
        <f>VLOOKUP($A136,Raw,3,FALSE)</f>
        <v>Andy Fryatt</v>
      </c>
      <c r="D136" s="62" t="str">
        <f>VLOOKUP($A136,Raw,2,FALSE)</f>
        <v>NJ</v>
      </c>
      <c r="E136" s="62" t="str">
        <f>VLOOKUP($A136,Raw,4,FALSE)</f>
        <v>M</v>
      </c>
      <c r="F136" s="62">
        <f t="shared" si="5"/>
        <v>112</v>
      </c>
      <c r="G136" s="63" t="str">
        <f t="shared" si="6"/>
        <v>NJ-M</v>
      </c>
      <c r="H136" s="22" t="str">
        <f t="shared" ref="H136:W136" si="265">IF($G136=H$4&amp;"-"&amp;H$5,IF(COUNTIF($G$6:$G136,"="&amp;$G136)&gt;5,"",$F136),"")</f>
        <v/>
      </c>
      <c r="I136" s="23" t="str">
        <f t="shared" si="265"/>
        <v/>
      </c>
      <c r="J136" s="24" t="str">
        <f t="shared" si="265"/>
        <v/>
      </c>
      <c r="K136" s="23" t="str">
        <f t="shared" si="265"/>
        <v/>
      </c>
      <c r="L136" s="24" t="str">
        <f t="shared" si="265"/>
        <v/>
      </c>
      <c r="M136" s="23" t="str">
        <f t="shared" si="265"/>
        <v/>
      </c>
      <c r="N136" s="24" t="str">
        <f t="shared" si="265"/>
        <v/>
      </c>
      <c r="O136" s="23" t="str">
        <f t="shared" si="265"/>
        <v/>
      </c>
      <c r="P136" s="24" t="str">
        <f t="shared" si="265"/>
        <v/>
      </c>
      <c r="Q136" s="23" t="str">
        <f t="shared" si="265"/>
        <v/>
      </c>
      <c r="R136" s="24" t="str">
        <f t="shared" si="265"/>
        <v/>
      </c>
      <c r="S136" s="23" t="str">
        <f t="shared" si="265"/>
        <v/>
      </c>
      <c r="T136" s="24" t="str">
        <f t="shared" si="265"/>
        <v/>
      </c>
      <c r="U136" s="23" t="str">
        <f t="shared" si="265"/>
        <v/>
      </c>
      <c r="V136" s="24" t="str">
        <f t="shared" si="265"/>
        <v/>
      </c>
      <c r="W136" s="25" t="str">
        <f t="shared" si="265"/>
        <v/>
      </c>
      <c r="X136" s="58" t="str">
        <f t="shared" ref="X136:AM136" si="266">IF($G136=X$4&amp;"-"&amp;X$5,IF(COUNTIF($G$6:$G136,"="&amp;$G136)&gt;1000,"",MAX(X$6:X135)+1),"")</f>
        <v/>
      </c>
      <c r="Y136" s="59" t="str">
        <f t="shared" si="266"/>
        <v/>
      </c>
      <c r="Z136" s="58" t="str">
        <f t="shared" si="266"/>
        <v/>
      </c>
      <c r="AA136" s="59" t="str">
        <f t="shared" si="266"/>
        <v/>
      </c>
      <c r="AB136" s="58" t="str">
        <f t="shared" si="266"/>
        <v/>
      </c>
      <c r="AC136" s="59" t="str">
        <f t="shared" si="266"/>
        <v/>
      </c>
      <c r="AD136" s="58" t="str">
        <f t="shared" si="266"/>
        <v/>
      </c>
      <c r="AE136" s="59" t="str">
        <f t="shared" si="266"/>
        <v/>
      </c>
      <c r="AF136" s="58" t="str">
        <f t="shared" si="266"/>
        <v/>
      </c>
      <c r="AG136" s="59" t="str">
        <f t="shared" si="266"/>
        <v/>
      </c>
      <c r="AH136" s="58">
        <f t="shared" si="266"/>
        <v>12</v>
      </c>
      <c r="AI136" s="59" t="str">
        <f t="shared" si="266"/>
        <v/>
      </c>
      <c r="AJ136" s="58" t="str">
        <f t="shared" si="266"/>
        <v/>
      </c>
      <c r="AK136" s="59" t="str">
        <f t="shared" si="266"/>
        <v/>
      </c>
      <c r="AL136" s="58" t="str">
        <f t="shared" si="266"/>
        <v/>
      </c>
      <c r="AM136" s="60" t="str">
        <f t="shared" si="266"/>
        <v/>
      </c>
    </row>
    <row r="137" ht="15.75" customHeight="1">
      <c r="A137" s="61">
        <v>132.0</v>
      </c>
      <c r="B137" s="51" t="str">
        <f>VLOOKUP(A137,Times_2023!B134:C564,2,FALSE)</f>
        <v>0:23:28</v>
      </c>
      <c r="C137" s="52" t="str">
        <f>VLOOKUP($A137,Raw,3,FALSE)</f>
        <v>Liam Ryder</v>
      </c>
      <c r="D137" s="62" t="str">
        <f>VLOOKUP($A137,Raw,2,FALSE)</f>
        <v>HI</v>
      </c>
      <c r="E137" s="62" t="str">
        <f>VLOOKUP($A137,Raw,4,FALSE)</f>
        <v>M</v>
      </c>
      <c r="F137" s="62">
        <f t="shared" si="5"/>
        <v>113</v>
      </c>
      <c r="G137" s="63" t="str">
        <f t="shared" si="6"/>
        <v>HI-M</v>
      </c>
      <c r="H137" s="22" t="str">
        <f t="shared" ref="H137:W137" si="267">IF($G137=H$4&amp;"-"&amp;H$5,IF(COUNTIF($G$6:$G137,"="&amp;$G137)&gt;5,"",$F137),"")</f>
        <v/>
      </c>
      <c r="I137" s="23" t="str">
        <f t="shared" si="267"/>
        <v/>
      </c>
      <c r="J137" s="24" t="str">
        <f t="shared" si="267"/>
        <v/>
      </c>
      <c r="K137" s="23" t="str">
        <f t="shared" si="267"/>
        <v/>
      </c>
      <c r="L137" s="24" t="str">
        <f t="shared" si="267"/>
        <v/>
      </c>
      <c r="M137" s="23" t="str">
        <f t="shared" si="267"/>
        <v/>
      </c>
      <c r="N137" s="24" t="str">
        <f t="shared" si="267"/>
        <v/>
      </c>
      <c r="O137" s="23" t="str">
        <f t="shared" si="267"/>
        <v/>
      </c>
      <c r="P137" s="24" t="str">
        <f t="shared" si="267"/>
        <v/>
      </c>
      <c r="Q137" s="23" t="str">
        <f t="shared" si="267"/>
        <v/>
      </c>
      <c r="R137" s="24" t="str">
        <f t="shared" si="267"/>
        <v/>
      </c>
      <c r="S137" s="23" t="str">
        <f t="shared" si="267"/>
        <v/>
      </c>
      <c r="T137" s="24" t="str">
        <f t="shared" si="267"/>
        <v/>
      </c>
      <c r="U137" s="23" t="str">
        <f t="shared" si="267"/>
        <v/>
      </c>
      <c r="V137" s="24" t="str">
        <f t="shared" si="267"/>
        <v/>
      </c>
      <c r="W137" s="25" t="str">
        <f t="shared" si="267"/>
        <v/>
      </c>
      <c r="X137" s="58" t="str">
        <f t="shared" ref="X137:AM137" si="268">IF($G137=X$4&amp;"-"&amp;X$5,IF(COUNTIF($G$6:$G137,"="&amp;$G137)&gt;1000,"",MAX(X$6:X136)+1),"")</f>
        <v/>
      </c>
      <c r="Y137" s="59" t="str">
        <f t="shared" si="268"/>
        <v/>
      </c>
      <c r="Z137" s="58" t="str">
        <f t="shared" si="268"/>
        <v/>
      </c>
      <c r="AA137" s="59" t="str">
        <f t="shared" si="268"/>
        <v/>
      </c>
      <c r="AB137" s="58" t="str">
        <f t="shared" si="268"/>
        <v/>
      </c>
      <c r="AC137" s="59" t="str">
        <f t="shared" si="268"/>
        <v/>
      </c>
      <c r="AD137" s="58">
        <f t="shared" si="268"/>
        <v>14</v>
      </c>
      <c r="AE137" s="59" t="str">
        <f t="shared" si="268"/>
        <v/>
      </c>
      <c r="AF137" s="58" t="str">
        <f t="shared" si="268"/>
        <v/>
      </c>
      <c r="AG137" s="59" t="str">
        <f t="shared" si="268"/>
        <v/>
      </c>
      <c r="AH137" s="58" t="str">
        <f t="shared" si="268"/>
        <v/>
      </c>
      <c r="AI137" s="59" t="str">
        <f t="shared" si="268"/>
        <v/>
      </c>
      <c r="AJ137" s="58" t="str">
        <f t="shared" si="268"/>
        <v/>
      </c>
      <c r="AK137" s="59" t="str">
        <f t="shared" si="268"/>
        <v/>
      </c>
      <c r="AL137" s="58" t="str">
        <f t="shared" si="268"/>
        <v/>
      </c>
      <c r="AM137" s="60" t="str">
        <f t="shared" si="268"/>
        <v/>
      </c>
    </row>
    <row r="138" ht="15.75" customHeight="1">
      <c r="A138" s="64">
        <v>133.0</v>
      </c>
      <c r="B138" s="51" t="str">
        <f>VLOOKUP(A138,Times_2023!B135:C565,2,FALSE)</f>
        <v>0:23:29</v>
      </c>
      <c r="C138" s="52" t="str">
        <f>VLOOKUP($A138,Raw,3,FALSE)</f>
        <v>Ben Chamberlain</v>
      </c>
      <c r="D138" s="62" t="str">
        <f>VLOOKUP($A138,Raw,2,FALSE)</f>
        <v>CAC</v>
      </c>
      <c r="E138" s="62" t="str">
        <f>VLOOKUP($A138,Raw,4,FALSE)</f>
        <v>M</v>
      </c>
      <c r="F138" s="62">
        <f t="shared" si="5"/>
        <v>114</v>
      </c>
      <c r="G138" s="63" t="str">
        <f t="shared" si="6"/>
        <v>CAC-M</v>
      </c>
      <c r="H138" s="22" t="str">
        <f t="shared" ref="H138:W138" si="269">IF($G138=H$4&amp;"-"&amp;H$5,IF(COUNTIF($G$6:$G138,"="&amp;$G138)&gt;5,"",$F138),"")</f>
        <v/>
      </c>
      <c r="I138" s="23" t="str">
        <f t="shared" si="269"/>
        <v/>
      </c>
      <c r="J138" s="24" t="str">
        <f t="shared" si="269"/>
        <v/>
      </c>
      <c r="K138" s="23" t="str">
        <f t="shared" si="269"/>
        <v/>
      </c>
      <c r="L138" s="24" t="str">
        <f t="shared" si="269"/>
        <v/>
      </c>
      <c r="M138" s="23" t="str">
        <f t="shared" si="269"/>
        <v/>
      </c>
      <c r="N138" s="24" t="str">
        <f t="shared" si="269"/>
        <v/>
      </c>
      <c r="O138" s="23" t="str">
        <f t="shared" si="269"/>
        <v/>
      </c>
      <c r="P138" s="24" t="str">
        <f t="shared" si="269"/>
        <v/>
      </c>
      <c r="Q138" s="23" t="str">
        <f t="shared" si="269"/>
        <v/>
      </c>
      <c r="R138" s="24" t="str">
        <f t="shared" si="269"/>
        <v/>
      </c>
      <c r="S138" s="23" t="str">
        <f t="shared" si="269"/>
        <v/>
      </c>
      <c r="T138" s="24" t="str">
        <f t="shared" si="269"/>
        <v/>
      </c>
      <c r="U138" s="23" t="str">
        <f t="shared" si="269"/>
        <v/>
      </c>
      <c r="V138" s="24" t="str">
        <f t="shared" si="269"/>
        <v/>
      </c>
      <c r="W138" s="25" t="str">
        <f t="shared" si="269"/>
        <v/>
      </c>
      <c r="X138" s="58">
        <f t="shared" ref="X138:AM138" si="270">IF($G138=X$4&amp;"-"&amp;X$5,IF(COUNTIF($G$6:$G138,"="&amp;$G138)&gt;1000,"",MAX(X$6:X137)+1),"")</f>
        <v>27</v>
      </c>
      <c r="Y138" s="59" t="str">
        <f t="shared" si="270"/>
        <v/>
      </c>
      <c r="Z138" s="58" t="str">
        <f t="shared" si="270"/>
        <v/>
      </c>
      <c r="AA138" s="59" t="str">
        <f t="shared" si="270"/>
        <v/>
      </c>
      <c r="AB138" s="58" t="str">
        <f t="shared" si="270"/>
        <v/>
      </c>
      <c r="AC138" s="59" t="str">
        <f t="shared" si="270"/>
        <v/>
      </c>
      <c r="AD138" s="58" t="str">
        <f t="shared" si="270"/>
        <v/>
      </c>
      <c r="AE138" s="59" t="str">
        <f t="shared" si="270"/>
        <v/>
      </c>
      <c r="AF138" s="58" t="str">
        <f t="shared" si="270"/>
        <v/>
      </c>
      <c r="AG138" s="59" t="str">
        <f t="shared" si="270"/>
        <v/>
      </c>
      <c r="AH138" s="58" t="str">
        <f t="shared" si="270"/>
        <v/>
      </c>
      <c r="AI138" s="59" t="str">
        <f t="shared" si="270"/>
        <v/>
      </c>
      <c r="AJ138" s="58" t="str">
        <f t="shared" si="270"/>
        <v/>
      </c>
      <c r="AK138" s="59" t="str">
        <f t="shared" si="270"/>
        <v/>
      </c>
      <c r="AL138" s="58" t="str">
        <f t="shared" si="270"/>
        <v/>
      </c>
      <c r="AM138" s="60" t="str">
        <f t="shared" si="270"/>
        <v/>
      </c>
    </row>
    <row r="139" ht="15.75" customHeight="1">
      <c r="A139" s="61">
        <v>134.0</v>
      </c>
      <c r="B139" s="51" t="str">
        <f>VLOOKUP(A139,Times_2023!B136:C566,2,FALSE)</f>
        <v>0:23:29</v>
      </c>
      <c r="C139" s="52" t="str">
        <f>VLOOKUP($A139,Raw,3,FALSE)</f>
        <v>Rhodri Corner</v>
      </c>
      <c r="D139" s="62" t="str">
        <f>VLOOKUP($A139,Raw,2,FALSE)</f>
        <v>CAC</v>
      </c>
      <c r="E139" s="62" t="str">
        <f>VLOOKUP($A139,Raw,4,FALSE)</f>
        <v>M</v>
      </c>
      <c r="F139" s="62">
        <f t="shared" si="5"/>
        <v>115</v>
      </c>
      <c r="G139" s="63" t="str">
        <f t="shared" si="6"/>
        <v>CAC-M</v>
      </c>
      <c r="H139" s="22" t="str">
        <f t="shared" ref="H139:W139" si="271">IF($G139=H$4&amp;"-"&amp;H$5,IF(COUNTIF($G$6:$G139,"="&amp;$G139)&gt;5,"",$F139),"")</f>
        <v/>
      </c>
      <c r="I139" s="23" t="str">
        <f t="shared" si="271"/>
        <v/>
      </c>
      <c r="J139" s="24" t="str">
        <f t="shared" si="271"/>
        <v/>
      </c>
      <c r="K139" s="23" t="str">
        <f t="shared" si="271"/>
        <v/>
      </c>
      <c r="L139" s="24" t="str">
        <f t="shared" si="271"/>
        <v/>
      </c>
      <c r="M139" s="23" t="str">
        <f t="shared" si="271"/>
        <v/>
      </c>
      <c r="N139" s="24" t="str">
        <f t="shared" si="271"/>
        <v/>
      </c>
      <c r="O139" s="23" t="str">
        <f t="shared" si="271"/>
        <v/>
      </c>
      <c r="P139" s="24" t="str">
        <f t="shared" si="271"/>
        <v/>
      </c>
      <c r="Q139" s="23" t="str">
        <f t="shared" si="271"/>
        <v/>
      </c>
      <c r="R139" s="24" t="str">
        <f t="shared" si="271"/>
        <v/>
      </c>
      <c r="S139" s="23" t="str">
        <f t="shared" si="271"/>
        <v/>
      </c>
      <c r="T139" s="24" t="str">
        <f t="shared" si="271"/>
        <v/>
      </c>
      <c r="U139" s="23" t="str">
        <f t="shared" si="271"/>
        <v/>
      </c>
      <c r="V139" s="24" t="str">
        <f t="shared" si="271"/>
        <v/>
      </c>
      <c r="W139" s="25" t="str">
        <f t="shared" si="271"/>
        <v/>
      </c>
      <c r="X139" s="58">
        <f t="shared" ref="X139:AM139" si="272">IF($G139=X$4&amp;"-"&amp;X$5,IF(COUNTIF($G$6:$G139,"="&amp;$G139)&gt;1000,"",MAX(X$6:X138)+1),"")</f>
        <v>28</v>
      </c>
      <c r="Y139" s="59" t="str">
        <f t="shared" si="272"/>
        <v/>
      </c>
      <c r="Z139" s="58" t="str">
        <f t="shared" si="272"/>
        <v/>
      </c>
      <c r="AA139" s="59" t="str">
        <f t="shared" si="272"/>
        <v/>
      </c>
      <c r="AB139" s="58" t="str">
        <f t="shared" si="272"/>
        <v/>
      </c>
      <c r="AC139" s="59" t="str">
        <f t="shared" si="272"/>
        <v/>
      </c>
      <c r="AD139" s="58" t="str">
        <f t="shared" si="272"/>
        <v/>
      </c>
      <c r="AE139" s="59" t="str">
        <f t="shared" si="272"/>
        <v/>
      </c>
      <c r="AF139" s="58" t="str">
        <f t="shared" si="272"/>
        <v/>
      </c>
      <c r="AG139" s="59" t="str">
        <f t="shared" si="272"/>
        <v/>
      </c>
      <c r="AH139" s="58" t="str">
        <f t="shared" si="272"/>
        <v/>
      </c>
      <c r="AI139" s="59" t="str">
        <f t="shared" si="272"/>
        <v/>
      </c>
      <c r="AJ139" s="58" t="str">
        <f t="shared" si="272"/>
        <v/>
      </c>
      <c r="AK139" s="59" t="str">
        <f t="shared" si="272"/>
        <v/>
      </c>
      <c r="AL139" s="58" t="str">
        <f t="shared" si="272"/>
        <v/>
      </c>
      <c r="AM139" s="60" t="str">
        <f t="shared" si="272"/>
        <v/>
      </c>
    </row>
    <row r="140" ht="15.75" customHeight="1">
      <c r="A140" s="64">
        <v>135.0</v>
      </c>
      <c r="B140" s="51" t="str">
        <f>VLOOKUP(A140,Times_2023!B137:C567,2,FALSE)</f>
        <v>0:23:36</v>
      </c>
      <c r="C140" s="52" t="str">
        <f>VLOOKUP($A140,Raw,3,FALSE)</f>
        <v>Sarah Abramson</v>
      </c>
      <c r="D140" s="62" t="str">
        <f>VLOOKUP($A140,Raw,2,FALSE)</f>
        <v>CAC</v>
      </c>
      <c r="E140" s="62" t="str">
        <f>VLOOKUP($A140,Raw,4,FALSE)</f>
        <v>F</v>
      </c>
      <c r="F140" s="62">
        <f t="shared" si="5"/>
        <v>20</v>
      </c>
      <c r="G140" s="63" t="str">
        <f t="shared" si="6"/>
        <v>CAC-F</v>
      </c>
      <c r="H140" s="22" t="str">
        <f t="shared" ref="H140:W140" si="273">IF($G140=H$4&amp;"-"&amp;H$5,IF(COUNTIF($G$6:$G140,"="&amp;$G140)&gt;5,"",$F140),"")</f>
        <v/>
      </c>
      <c r="I140" s="23" t="str">
        <f t="shared" si="273"/>
        <v/>
      </c>
      <c r="J140" s="24" t="str">
        <f t="shared" si="273"/>
        <v/>
      </c>
      <c r="K140" s="23" t="str">
        <f t="shared" si="273"/>
        <v/>
      </c>
      <c r="L140" s="24" t="str">
        <f t="shared" si="273"/>
        <v/>
      </c>
      <c r="M140" s="23" t="str">
        <f t="shared" si="273"/>
        <v/>
      </c>
      <c r="N140" s="24" t="str">
        <f t="shared" si="273"/>
        <v/>
      </c>
      <c r="O140" s="23" t="str">
        <f t="shared" si="273"/>
        <v/>
      </c>
      <c r="P140" s="24" t="str">
        <f t="shared" si="273"/>
        <v/>
      </c>
      <c r="Q140" s="23" t="str">
        <f t="shared" si="273"/>
        <v/>
      </c>
      <c r="R140" s="24" t="str">
        <f t="shared" si="273"/>
        <v/>
      </c>
      <c r="S140" s="23" t="str">
        <f t="shared" si="273"/>
        <v/>
      </c>
      <c r="T140" s="24" t="str">
        <f t="shared" si="273"/>
        <v/>
      </c>
      <c r="U140" s="23" t="str">
        <f t="shared" si="273"/>
        <v/>
      </c>
      <c r="V140" s="24" t="str">
        <f t="shared" si="273"/>
        <v/>
      </c>
      <c r="W140" s="25" t="str">
        <f t="shared" si="273"/>
        <v/>
      </c>
      <c r="X140" s="58" t="str">
        <f t="shared" ref="X140:AM140" si="274">IF($G140=X$4&amp;"-"&amp;X$5,IF(COUNTIF($G$6:$G140,"="&amp;$G140)&gt;1000,"",MAX(X$6:X139)+1),"")</f>
        <v/>
      </c>
      <c r="Y140" s="59">
        <f t="shared" si="274"/>
        <v>9</v>
      </c>
      <c r="Z140" s="58" t="str">
        <f t="shared" si="274"/>
        <v/>
      </c>
      <c r="AA140" s="59" t="str">
        <f t="shared" si="274"/>
        <v/>
      </c>
      <c r="AB140" s="58" t="str">
        <f t="shared" si="274"/>
        <v/>
      </c>
      <c r="AC140" s="59" t="str">
        <f t="shared" si="274"/>
        <v/>
      </c>
      <c r="AD140" s="58" t="str">
        <f t="shared" si="274"/>
        <v/>
      </c>
      <c r="AE140" s="59" t="str">
        <f t="shared" si="274"/>
        <v/>
      </c>
      <c r="AF140" s="58" t="str">
        <f t="shared" si="274"/>
        <v/>
      </c>
      <c r="AG140" s="59" t="str">
        <f t="shared" si="274"/>
        <v/>
      </c>
      <c r="AH140" s="58" t="str">
        <f t="shared" si="274"/>
        <v/>
      </c>
      <c r="AI140" s="59" t="str">
        <f t="shared" si="274"/>
        <v/>
      </c>
      <c r="AJ140" s="58" t="str">
        <f t="shared" si="274"/>
        <v/>
      </c>
      <c r="AK140" s="59" t="str">
        <f t="shared" si="274"/>
        <v/>
      </c>
      <c r="AL140" s="58" t="str">
        <f t="shared" si="274"/>
        <v/>
      </c>
      <c r="AM140" s="60" t="str">
        <f t="shared" si="274"/>
        <v/>
      </c>
    </row>
    <row r="141" ht="15.75" customHeight="1">
      <c r="A141" s="61">
        <v>136.0</v>
      </c>
      <c r="B141" s="51" t="str">
        <f>VLOOKUP(A141,Times_2023!B138:C568,2,FALSE)</f>
        <v>0:23:37</v>
      </c>
      <c r="C141" s="52" t="str">
        <f>VLOOKUP($A141,Raw,3,FALSE)</f>
        <v>Richard Hill</v>
      </c>
      <c r="D141" s="62" t="str">
        <f>VLOOKUP($A141,Raw,2,FALSE)</f>
        <v>ELY</v>
      </c>
      <c r="E141" s="62" t="str">
        <f>VLOOKUP($A141,Raw,4,FALSE)</f>
        <v>M</v>
      </c>
      <c r="F141" s="62">
        <f t="shared" si="5"/>
        <v>116</v>
      </c>
      <c r="G141" s="63" t="str">
        <f t="shared" si="6"/>
        <v>ELY-M</v>
      </c>
      <c r="H141" s="22" t="str">
        <f t="shared" ref="H141:W141" si="275">IF($G141=H$4&amp;"-"&amp;H$5,IF(COUNTIF($G$6:$G141,"="&amp;$G141)&gt;5,"",$F141),"")</f>
        <v/>
      </c>
      <c r="I141" s="23" t="str">
        <f t="shared" si="275"/>
        <v/>
      </c>
      <c r="J141" s="24" t="str">
        <f t="shared" si="275"/>
        <v/>
      </c>
      <c r="K141" s="23" t="str">
        <f t="shared" si="275"/>
        <v/>
      </c>
      <c r="L141" s="24" t="str">
        <f t="shared" si="275"/>
        <v/>
      </c>
      <c r="M141" s="23" t="str">
        <f t="shared" si="275"/>
        <v/>
      </c>
      <c r="N141" s="24" t="str">
        <f t="shared" si="275"/>
        <v/>
      </c>
      <c r="O141" s="23" t="str">
        <f t="shared" si="275"/>
        <v/>
      </c>
      <c r="P141" s="24" t="str">
        <f t="shared" si="275"/>
        <v/>
      </c>
      <c r="Q141" s="23" t="str">
        <f t="shared" si="275"/>
        <v/>
      </c>
      <c r="R141" s="24" t="str">
        <f t="shared" si="275"/>
        <v/>
      </c>
      <c r="S141" s="23" t="str">
        <f t="shared" si="275"/>
        <v/>
      </c>
      <c r="T141" s="24" t="str">
        <f t="shared" si="275"/>
        <v/>
      </c>
      <c r="U141" s="23" t="str">
        <f t="shared" si="275"/>
        <v/>
      </c>
      <c r="V141" s="24" t="str">
        <f t="shared" si="275"/>
        <v/>
      </c>
      <c r="W141" s="25" t="str">
        <f t="shared" si="275"/>
        <v/>
      </c>
      <c r="X141" s="58" t="str">
        <f t="shared" ref="X141:AM141" si="276">IF($G141=X$4&amp;"-"&amp;X$5,IF(COUNTIF($G$6:$G141,"="&amp;$G141)&gt;1000,"",MAX(X$6:X140)+1),"")</f>
        <v/>
      </c>
      <c r="Y141" s="59" t="str">
        <f t="shared" si="276"/>
        <v/>
      </c>
      <c r="Z141" s="58" t="str">
        <f t="shared" si="276"/>
        <v/>
      </c>
      <c r="AA141" s="59" t="str">
        <f t="shared" si="276"/>
        <v/>
      </c>
      <c r="AB141" s="58">
        <f t="shared" si="276"/>
        <v>19</v>
      </c>
      <c r="AC141" s="59" t="str">
        <f t="shared" si="276"/>
        <v/>
      </c>
      <c r="AD141" s="58" t="str">
        <f t="shared" si="276"/>
        <v/>
      </c>
      <c r="AE141" s="59" t="str">
        <f t="shared" si="276"/>
        <v/>
      </c>
      <c r="AF141" s="58" t="str">
        <f t="shared" si="276"/>
        <v/>
      </c>
      <c r="AG141" s="59" t="str">
        <f t="shared" si="276"/>
        <v/>
      </c>
      <c r="AH141" s="58" t="str">
        <f t="shared" si="276"/>
        <v/>
      </c>
      <c r="AI141" s="59" t="str">
        <f t="shared" si="276"/>
        <v/>
      </c>
      <c r="AJ141" s="58" t="str">
        <f t="shared" si="276"/>
        <v/>
      </c>
      <c r="AK141" s="59" t="str">
        <f t="shared" si="276"/>
        <v/>
      </c>
      <c r="AL141" s="58" t="str">
        <f t="shared" si="276"/>
        <v/>
      </c>
      <c r="AM141" s="60" t="str">
        <f t="shared" si="276"/>
        <v/>
      </c>
    </row>
    <row r="142" ht="15.75" customHeight="1">
      <c r="A142" s="64">
        <v>137.0</v>
      </c>
      <c r="B142" s="51" t="str">
        <f>VLOOKUP(A142,Times_2023!B139:C569,2,FALSE)</f>
        <v>0:23:37</v>
      </c>
      <c r="C142" s="52" t="str">
        <f>VLOOKUP($A142,Raw,3,FALSE)</f>
        <v>Bethan Everson</v>
      </c>
      <c r="D142" s="62" t="str">
        <f>VLOOKUP($A142,Raw,2,FALSE)</f>
        <v>ELY</v>
      </c>
      <c r="E142" s="62" t="str">
        <f>VLOOKUP($A142,Raw,4,FALSE)</f>
        <v>F</v>
      </c>
      <c r="F142" s="62">
        <f t="shared" si="5"/>
        <v>21</v>
      </c>
      <c r="G142" s="63" t="str">
        <f t="shared" si="6"/>
        <v>ELY-F</v>
      </c>
      <c r="H142" s="22" t="str">
        <f t="shared" ref="H142:W142" si="277">IF($G142=H$4&amp;"-"&amp;H$5,IF(COUNTIF($G$6:$G142,"="&amp;$G142)&gt;5,"",$F142),"")</f>
        <v/>
      </c>
      <c r="I142" s="23" t="str">
        <f t="shared" si="277"/>
        <v/>
      </c>
      <c r="J142" s="24" t="str">
        <f t="shared" si="277"/>
        <v/>
      </c>
      <c r="K142" s="23" t="str">
        <f t="shared" si="277"/>
        <v/>
      </c>
      <c r="L142" s="24" t="str">
        <f t="shared" si="277"/>
        <v/>
      </c>
      <c r="M142" s="23">
        <f t="shared" si="277"/>
        <v>21</v>
      </c>
      <c r="N142" s="24" t="str">
        <f t="shared" si="277"/>
        <v/>
      </c>
      <c r="O142" s="23" t="str">
        <f t="shared" si="277"/>
        <v/>
      </c>
      <c r="P142" s="24" t="str">
        <f t="shared" si="277"/>
        <v/>
      </c>
      <c r="Q142" s="23" t="str">
        <f t="shared" si="277"/>
        <v/>
      </c>
      <c r="R142" s="24" t="str">
        <f t="shared" si="277"/>
        <v/>
      </c>
      <c r="S142" s="23" t="str">
        <f t="shared" si="277"/>
        <v/>
      </c>
      <c r="T142" s="24" t="str">
        <f t="shared" si="277"/>
        <v/>
      </c>
      <c r="U142" s="23" t="str">
        <f t="shared" si="277"/>
        <v/>
      </c>
      <c r="V142" s="24" t="str">
        <f t="shared" si="277"/>
        <v/>
      </c>
      <c r="W142" s="25" t="str">
        <f t="shared" si="277"/>
        <v/>
      </c>
      <c r="X142" s="58" t="str">
        <f t="shared" ref="X142:AM142" si="278">IF($G142=X$4&amp;"-"&amp;X$5,IF(COUNTIF($G$6:$G142,"="&amp;$G142)&gt;1000,"",MAX(X$6:X141)+1),"")</f>
        <v/>
      </c>
      <c r="Y142" s="59" t="str">
        <f t="shared" si="278"/>
        <v/>
      </c>
      <c r="Z142" s="58" t="str">
        <f t="shared" si="278"/>
        <v/>
      </c>
      <c r="AA142" s="59" t="str">
        <f t="shared" si="278"/>
        <v/>
      </c>
      <c r="AB142" s="58" t="str">
        <f t="shared" si="278"/>
        <v/>
      </c>
      <c r="AC142" s="59">
        <f t="shared" si="278"/>
        <v>2</v>
      </c>
      <c r="AD142" s="58" t="str">
        <f t="shared" si="278"/>
        <v/>
      </c>
      <c r="AE142" s="59" t="str">
        <f t="shared" si="278"/>
        <v/>
      </c>
      <c r="AF142" s="58" t="str">
        <f t="shared" si="278"/>
        <v/>
      </c>
      <c r="AG142" s="59" t="str">
        <f t="shared" si="278"/>
        <v/>
      </c>
      <c r="AH142" s="58" t="str">
        <f t="shared" si="278"/>
        <v/>
      </c>
      <c r="AI142" s="59" t="str">
        <f t="shared" si="278"/>
        <v/>
      </c>
      <c r="AJ142" s="58" t="str">
        <f t="shared" si="278"/>
        <v/>
      </c>
      <c r="AK142" s="59" t="str">
        <f t="shared" si="278"/>
        <v/>
      </c>
      <c r="AL142" s="58" t="str">
        <f t="shared" si="278"/>
        <v/>
      </c>
      <c r="AM142" s="60" t="str">
        <f t="shared" si="278"/>
        <v/>
      </c>
    </row>
    <row r="143" ht="15.75" customHeight="1">
      <c r="A143" s="61">
        <v>138.0</v>
      </c>
      <c r="B143" s="51" t="str">
        <f>VLOOKUP(A143,Times_2023!B140:C570,2,FALSE)</f>
        <v>0:23:38</v>
      </c>
      <c r="C143" s="52" t="str">
        <f>VLOOKUP($A143,Raw,3,FALSE)</f>
        <v>Claire Wilshaw</v>
      </c>
      <c r="D143" s="62" t="str">
        <f>VLOOKUP($A143,Raw,2,FALSE)</f>
        <v>CTC</v>
      </c>
      <c r="E143" s="62" t="str">
        <f>VLOOKUP($A143,Raw,4,FALSE)</f>
        <v>F</v>
      </c>
      <c r="F143" s="62">
        <f t="shared" si="5"/>
        <v>22</v>
      </c>
      <c r="G143" s="63" t="str">
        <f t="shared" si="6"/>
        <v>CTC-F</v>
      </c>
      <c r="H143" s="22" t="str">
        <f t="shared" ref="H143:W143" si="279">IF($G143=H$4&amp;"-"&amp;H$5,IF(COUNTIF($G$6:$G143,"="&amp;$G143)&gt;5,"",$F143),"")</f>
        <v/>
      </c>
      <c r="I143" s="23" t="str">
        <f t="shared" si="279"/>
        <v/>
      </c>
      <c r="J143" s="24" t="str">
        <f t="shared" si="279"/>
        <v/>
      </c>
      <c r="K143" s="23">
        <f t="shared" si="279"/>
        <v>22</v>
      </c>
      <c r="L143" s="24" t="str">
        <f t="shared" si="279"/>
        <v/>
      </c>
      <c r="M143" s="23" t="str">
        <f t="shared" si="279"/>
        <v/>
      </c>
      <c r="N143" s="24" t="str">
        <f t="shared" si="279"/>
        <v/>
      </c>
      <c r="O143" s="23" t="str">
        <f t="shared" si="279"/>
        <v/>
      </c>
      <c r="P143" s="24" t="str">
        <f t="shared" si="279"/>
        <v/>
      </c>
      <c r="Q143" s="23" t="str">
        <f t="shared" si="279"/>
        <v/>
      </c>
      <c r="R143" s="24" t="str">
        <f t="shared" si="279"/>
        <v/>
      </c>
      <c r="S143" s="23" t="str">
        <f t="shared" si="279"/>
        <v/>
      </c>
      <c r="T143" s="24" t="str">
        <f t="shared" si="279"/>
        <v/>
      </c>
      <c r="U143" s="23" t="str">
        <f t="shared" si="279"/>
        <v/>
      </c>
      <c r="V143" s="24" t="str">
        <f t="shared" si="279"/>
        <v/>
      </c>
      <c r="W143" s="25" t="str">
        <f t="shared" si="279"/>
        <v/>
      </c>
      <c r="X143" s="58" t="str">
        <f t="shared" ref="X143:AM143" si="280">IF($G143=X$4&amp;"-"&amp;X$5,IF(COUNTIF($G$6:$G143,"="&amp;$G143)&gt;1000,"",MAX(X$6:X142)+1),"")</f>
        <v/>
      </c>
      <c r="Y143" s="59" t="str">
        <f t="shared" si="280"/>
        <v/>
      </c>
      <c r="Z143" s="58" t="str">
        <f t="shared" si="280"/>
        <v/>
      </c>
      <c r="AA143" s="59">
        <f t="shared" si="280"/>
        <v>3</v>
      </c>
      <c r="AB143" s="58" t="str">
        <f t="shared" si="280"/>
        <v/>
      </c>
      <c r="AC143" s="59" t="str">
        <f t="shared" si="280"/>
        <v/>
      </c>
      <c r="AD143" s="58" t="str">
        <f t="shared" si="280"/>
        <v/>
      </c>
      <c r="AE143" s="59" t="str">
        <f t="shared" si="280"/>
        <v/>
      </c>
      <c r="AF143" s="58" t="str">
        <f t="shared" si="280"/>
        <v/>
      </c>
      <c r="AG143" s="59" t="str">
        <f t="shared" si="280"/>
        <v/>
      </c>
      <c r="AH143" s="58" t="str">
        <f t="shared" si="280"/>
        <v/>
      </c>
      <c r="AI143" s="59" t="str">
        <f t="shared" si="280"/>
        <v/>
      </c>
      <c r="AJ143" s="58" t="str">
        <f t="shared" si="280"/>
        <v/>
      </c>
      <c r="AK143" s="59" t="str">
        <f t="shared" si="280"/>
        <v/>
      </c>
      <c r="AL143" s="58" t="str">
        <f t="shared" si="280"/>
        <v/>
      </c>
      <c r="AM143" s="60" t="str">
        <f t="shared" si="280"/>
        <v/>
      </c>
    </row>
    <row r="144" ht="15.75" customHeight="1">
      <c r="A144" s="64">
        <v>139.0</v>
      </c>
      <c r="B144" s="51" t="str">
        <f>VLOOKUP(A144,Times_2023!B141:C571,2,FALSE)</f>
        <v>0:23:43</v>
      </c>
      <c r="C144" s="52" t="str">
        <f>VLOOKUP($A144,Raw,3,FALSE)</f>
        <v>Trevor Bunch</v>
      </c>
      <c r="D144" s="62" t="str">
        <f>VLOOKUP($A144,Raw,2,FALSE)</f>
        <v>HRC</v>
      </c>
      <c r="E144" s="62" t="str">
        <f>VLOOKUP($A144,Raw,4,FALSE)</f>
        <v>M</v>
      </c>
      <c r="F144" s="62">
        <f t="shared" si="5"/>
        <v>117</v>
      </c>
      <c r="G144" s="63" t="str">
        <f t="shared" si="6"/>
        <v>HRC-M</v>
      </c>
      <c r="H144" s="22" t="str">
        <f t="shared" ref="H144:W144" si="281">IF($G144=H$4&amp;"-"&amp;H$5,IF(COUNTIF($G$6:$G144,"="&amp;$G144)&gt;5,"",$F144),"")</f>
        <v/>
      </c>
      <c r="I144" s="23" t="str">
        <f t="shared" si="281"/>
        <v/>
      </c>
      <c r="J144" s="24" t="str">
        <f t="shared" si="281"/>
        <v/>
      </c>
      <c r="K144" s="23" t="str">
        <f t="shared" si="281"/>
        <v/>
      </c>
      <c r="L144" s="24" t="str">
        <f t="shared" si="281"/>
        <v/>
      </c>
      <c r="M144" s="23" t="str">
        <f t="shared" si="281"/>
        <v/>
      </c>
      <c r="N144" s="24" t="str">
        <f t="shared" si="281"/>
        <v/>
      </c>
      <c r="O144" s="23" t="str">
        <f t="shared" si="281"/>
        <v/>
      </c>
      <c r="P144" s="24" t="str">
        <f t="shared" si="281"/>
        <v/>
      </c>
      <c r="Q144" s="23" t="str">
        <f t="shared" si="281"/>
        <v/>
      </c>
      <c r="R144" s="24" t="str">
        <f t="shared" si="281"/>
        <v/>
      </c>
      <c r="S144" s="23" t="str">
        <f t="shared" si="281"/>
        <v/>
      </c>
      <c r="T144" s="24" t="str">
        <f t="shared" si="281"/>
        <v/>
      </c>
      <c r="U144" s="23" t="str">
        <f t="shared" si="281"/>
        <v/>
      </c>
      <c r="V144" s="24" t="str">
        <f t="shared" si="281"/>
        <v/>
      </c>
      <c r="W144" s="25" t="str">
        <f t="shared" si="281"/>
        <v/>
      </c>
      <c r="X144" s="58" t="str">
        <f t="shared" ref="X144:AM144" si="282">IF($G144=X$4&amp;"-"&amp;X$5,IF(COUNTIF($G$6:$G144,"="&amp;$G144)&gt;1000,"",MAX(X$6:X143)+1),"")</f>
        <v/>
      </c>
      <c r="Y144" s="59" t="str">
        <f t="shared" si="282"/>
        <v/>
      </c>
      <c r="Z144" s="58" t="str">
        <f t="shared" si="282"/>
        <v/>
      </c>
      <c r="AA144" s="59" t="str">
        <f t="shared" si="282"/>
        <v/>
      </c>
      <c r="AB144" s="58" t="str">
        <f t="shared" si="282"/>
        <v/>
      </c>
      <c r="AC144" s="59" t="str">
        <f t="shared" si="282"/>
        <v/>
      </c>
      <c r="AD144" s="58" t="str">
        <f t="shared" si="282"/>
        <v/>
      </c>
      <c r="AE144" s="59" t="str">
        <f t="shared" si="282"/>
        <v/>
      </c>
      <c r="AF144" s="58">
        <f t="shared" si="282"/>
        <v>12</v>
      </c>
      <c r="AG144" s="59" t="str">
        <f t="shared" si="282"/>
        <v/>
      </c>
      <c r="AH144" s="58" t="str">
        <f t="shared" si="282"/>
        <v/>
      </c>
      <c r="AI144" s="59" t="str">
        <f t="shared" si="282"/>
        <v/>
      </c>
      <c r="AJ144" s="58" t="str">
        <f t="shared" si="282"/>
        <v/>
      </c>
      <c r="AK144" s="59" t="str">
        <f t="shared" si="282"/>
        <v/>
      </c>
      <c r="AL144" s="58" t="str">
        <f t="shared" si="282"/>
        <v/>
      </c>
      <c r="AM144" s="60" t="str">
        <f t="shared" si="282"/>
        <v/>
      </c>
    </row>
    <row r="145" ht="15.75" customHeight="1">
      <c r="A145" s="61">
        <v>140.0</v>
      </c>
      <c r="B145" s="51" t="str">
        <f>VLOOKUP(A145,Times_2023!B142:C572,2,FALSE)</f>
        <v>0:23:53</v>
      </c>
      <c r="C145" s="52" t="str">
        <f>VLOOKUP($A145,Raw,3,FALSE)</f>
        <v>Christine Barr</v>
      </c>
      <c r="D145" s="62" t="str">
        <f>VLOOKUP($A145,Raw,2,FALSE)</f>
        <v>CTC</v>
      </c>
      <c r="E145" s="62" t="str">
        <f>VLOOKUP($A145,Raw,4,FALSE)</f>
        <v>F</v>
      </c>
      <c r="F145" s="62">
        <f t="shared" si="5"/>
        <v>23</v>
      </c>
      <c r="G145" s="63" t="str">
        <f t="shared" si="6"/>
        <v>CTC-F</v>
      </c>
      <c r="H145" s="22" t="str">
        <f t="shared" ref="H145:W145" si="283">IF($G145=H$4&amp;"-"&amp;H$5,IF(COUNTIF($G$6:$G145,"="&amp;$G145)&gt;5,"",$F145),"")</f>
        <v/>
      </c>
      <c r="I145" s="23" t="str">
        <f t="shared" si="283"/>
        <v/>
      </c>
      <c r="J145" s="24" t="str">
        <f t="shared" si="283"/>
        <v/>
      </c>
      <c r="K145" s="23">
        <f t="shared" si="283"/>
        <v>23</v>
      </c>
      <c r="L145" s="24" t="str">
        <f t="shared" si="283"/>
        <v/>
      </c>
      <c r="M145" s="23" t="str">
        <f t="shared" si="283"/>
        <v/>
      </c>
      <c r="N145" s="24" t="str">
        <f t="shared" si="283"/>
        <v/>
      </c>
      <c r="O145" s="23" t="str">
        <f t="shared" si="283"/>
        <v/>
      </c>
      <c r="P145" s="24" t="str">
        <f t="shared" si="283"/>
        <v/>
      </c>
      <c r="Q145" s="23" t="str">
        <f t="shared" si="283"/>
        <v/>
      </c>
      <c r="R145" s="24" t="str">
        <f t="shared" si="283"/>
        <v/>
      </c>
      <c r="S145" s="23" t="str">
        <f t="shared" si="283"/>
        <v/>
      </c>
      <c r="T145" s="24" t="str">
        <f t="shared" si="283"/>
        <v/>
      </c>
      <c r="U145" s="23" t="str">
        <f t="shared" si="283"/>
        <v/>
      </c>
      <c r="V145" s="24" t="str">
        <f t="shared" si="283"/>
        <v/>
      </c>
      <c r="W145" s="25" t="str">
        <f t="shared" si="283"/>
        <v/>
      </c>
      <c r="X145" s="58" t="str">
        <f t="shared" ref="X145:AM145" si="284">IF($G145=X$4&amp;"-"&amp;X$5,IF(COUNTIF($G$6:$G145,"="&amp;$G145)&gt;1000,"",MAX(X$6:X144)+1),"")</f>
        <v/>
      </c>
      <c r="Y145" s="59" t="str">
        <f t="shared" si="284"/>
        <v/>
      </c>
      <c r="Z145" s="58" t="str">
        <f t="shared" si="284"/>
        <v/>
      </c>
      <c r="AA145" s="59">
        <f t="shared" si="284"/>
        <v>4</v>
      </c>
      <c r="AB145" s="58" t="str">
        <f t="shared" si="284"/>
        <v/>
      </c>
      <c r="AC145" s="59" t="str">
        <f t="shared" si="284"/>
        <v/>
      </c>
      <c r="AD145" s="58" t="str">
        <f t="shared" si="284"/>
        <v/>
      </c>
      <c r="AE145" s="59" t="str">
        <f t="shared" si="284"/>
        <v/>
      </c>
      <c r="AF145" s="58" t="str">
        <f t="shared" si="284"/>
        <v/>
      </c>
      <c r="AG145" s="59" t="str">
        <f t="shared" si="284"/>
        <v/>
      </c>
      <c r="AH145" s="58" t="str">
        <f t="shared" si="284"/>
        <v/>
      </c>
      <c r="AI145" s="59" t="str">
        <f t="shared" si="284"/>
        <v/>
      </c>
      <c r="AJ145" s="58" t="str">
        <f t="shared" si="284"/>
        <v/>
      </c>
      <c r="AK145" s="59" t="str">
        <f t="shared" si="284"/>
        <v/>
      </c>
      <c r="AL145" s="58" t="str">
        <f t="shared" si="284"/>
        <v/>
      </c>
      <c r="AM145" s="60" t="str">
        <f t="shared" si="284"/>
        <v/>
      </c>
    </row>
    <row r="146" ht="15.75" customHeight="1">
      <c r="A146" s="64">
        <v>141.0</v>
      </c>
      <c r="B146" s="51" t="str">
        <f>VLOOKUP(A146,Times_2023!B143:C573,2,FALSE)</f>
        <v>0:23:54</v>
      </c>
      <c r="C146" s="52" t="str">
        <f>VLOOKUP($A146,Raw,3,FALSE)</f>
        <v>Elke Hausler</v>
      </c>
      <c r="D146" s="62" t="str">
        <f>VLOOKUP($A146,Raw,2,FALSE)</f>
        <v>NJ</v>
      </c>
      <c r="E146" s="62" t="str">
        <f>VLOOKUP($A146,Raw,4,FALSE)</f>
        <v>F</v>
      </c>
      <c r="F146" s="62">
        <f t="shared" si="5"/>
        <v>24</v>
      </c>
      <c r="G146" s="63" t="str">
        <f t="shared" si="6"/>
        <v>NJ-F</v>
      </c>
      <c r="H146" s="22" t="str">
        <f t="shared" ref="H146:W146" si="285">IF($G146=H$4&amp;"-"&amp;H$5,IF(COUNTIF($G$6:$G146,"="&amp;$G146)&gt;5,"",$F146),"")</f>
        <v/>
      </c>
      <c r="I146" s="23" t="str">
        <f t="shared" si="285"/>
        <v/>
      </c>
      <c r="J146" s="24" t="str">
        <f t="shared" si="285"/>
        <v/>
      </c>
      <c r="K146" s="23" t="str">
        <f t="shared" si="285"/>
        <v/>
      </c>
      <c r="L146" s="24" t="str">
        <f t="shared" si="285"/>
        <v/>
      </c>
      <c r="M146" s="23" t="str">
        <f t="shared" si="285"/>
        <v/>
      </c>
      <c r="N146" s="24" t="str">
        <f t="shared" si="285"/>
        <v/>
      </c>
      <c r="O146" s="23" t="str">
        <f t="shared" si="285"/>
        <v/>
      </c>
      <c r="P146" s="24" t="str">
        <f t="shared" si="285"/>
        <v/>
      </c>
      <c r="Q146" s="23" t="str">
        <f t="shared" si="285"/>
        <v/>
      </c>
      <c r="R146" s="24" t="str">
        <f t="shared" si="285"/>
        <v/>
      </c>
      <c r="S146" s="23">
        <f t="shared" si="285"/>
        <v>24</v>
      </c>
      <c r="T146" s="24" t="str">
        <f t="shared" si="285"/>
        <v/>
      </c>
      <c r="U146" s="23" t="str">
        <f t="shared" si="285"/>
        <v/>
      </c>
      <c r="V146" s="24" t="str">
        <f t="shared" si="285"/>
        <v/>
      </c>
      <c r="W146" s="25" t="str">
        <f t="shared" si="285"/>
        <v/>
      </c>
      <c r="X146" s="58" t="str">
        <f t="shared" ref="X146:AM146" si="286">IF($G146=X$4&amp;"-"&amp;X$5,IF(COUNTIF($G$6:$G146,"="&amp;$G146)&gt;1000,"",MAX(X$6:X145)+1),"")</f>
        <v/>
      </c>
      <c r="Y146" s="59" t="str">
        <f t="shared" si="286"/>
        <v/>
      </c>
      <c r="Z146" s="58" t="str">
        <f t="shared" si="286"/>
        <v/>
      </c>
      <c r="AA146" s="59" t="str">
        <f t="shared" si="286"/>
        <v/>
      </c>
      <c r="AB146" s="58" t="str">
        <f t="shared" si="286"/>
        <v/>
      </c>
      <c r="AC146" s="59" t="str">
        <f t="shared" si="286"/>
        <v/>
      </c>
      <c r="AD146" s="58" t="str">
        <f t="shared" si="286"/>
        <v/>
      </c>
      <c r="AE146" s="59" t="str">
        <f t="shared" si="286"/>
        <v/>
      </c>
      <c r="AF146" s="58" t="str">
        <f t="shared" si="286"/>
        <v/>
      </c>
      <c r="AG146" s="59" t="str">
        <f t="shared" si="286"/>
        <v/>
      </c>
      <c r="AH146" s="58" t="str">
        <f t="shared" si="286"/>
        <v/>
      </c>
      <c r="AI146" s="59">
        <f t="shared" si="286"/>
        <v>2</v>
      </c>
      <c r="AJ146" s="58" t="str">
        <f t="shared" si="286"/>
        <v/>
      </c>
      <c r="AK146" s="59" t="str">
        <f t="shared" si="286"/>
        <v/>
      </c>
      <c r="AL146" s="58" t="str">
        <f t="shared" si="286"/>
        <v/>
      </c>
      <c r="AM146" s="60" t="str">
        <f t="shared" si="286"/>
        <v/>
      </c>
    </row>
    <row r="147" ht="15.75" customHeight="1">
      <c r="A147" s="61">
        <v>142.0</v>
      </c>
      <c r="B147" s="51" t="str">
        <f>VLOOKUP(A147,Times_2023!B144:C574,2,FALSE)</f>
        <v>0:23:54</v>
      </c>
      <c r="C147" s="52" t="str">
        <f>VLOOKUP($A147,Raw,3,FALSE)</f>
        <v>Rebecca Oettle</v>
      </c>
      <c r="D147" s="62" t="str">
        <f>VLOOKUP($A147,Raw,2,FALSE)</f>
        <v>NJ</v>
      </c>
      <c r="E147" s="62" t="str">
        <f>VLOOKUP($A147,Raw,4,FALSE)</f>
        <v>F</v>
      </c>
      <c r="F147" s="62">
        <f t="shared" si="5"/>
        <v>25</v>
      </c>
      <c r="G147" s="63" t="str">
        <f t="shared" si="6"/>
        <v>NJ-F</v>
      </c>
      <c r="H147" s="22" t="str">
        <f t="shared" ref="H147:W147" si="287">IF($G147=H$4&amp;"-"&amp;H$5,IF(COUNTIF($G$6:$G147,"="&amp;$G147)&gt;5,"",$F147),"")</f>
        <v/>
      </c>
      <c r="I147" s="23" t="str">
        <f t="shared" si="287"/>
        <v/>
      </c>
      <c r="J147" s="24" t="str">
        <f t="shared" si="287"/>
        <v/>
      </c>
      <c r="K147" s="23" t="str">
        <f t="shared" si="287"/>
        <v/>
      </c>
      <c r="L147" s="24" t="str">
        <f t="shared" si="287"/>
        <v/>
      </c>
      <c r="M147" s="23" t="str">
        <f t="shared" si="287"/>
        <v/>
      </c>
      <c r="N147" s="24" t="str">
        <f t="shared" si="287"/>
        <v/>
      </c>
      <c r="O147" s="23" t="str">
        <f t="shared" si="287"/>
        <v/>
      </c>
      <c r="P147" s="24" t="str">
        <f t="shared" si="287"/>
        <v/>
      </c>
      <c r="Q147" s="23" t="str">
        <f t="shared" si="287"/>
        <v/>
      </c>
      <c r="R147" s="24" t="str">
        <f t="shared" si="287"/>
        <v/>
      </c>
      <c r="S147" s="23">
        <f t="shared" si="287"/>
        <v>25</v>
      </c>
      <c r="T147" s="24" t="str">
        <f t="shared" si="287"/>
        <v/>
      </c>
      <c r="U147" s="23" t="str">
        <f t="shared" si="287"/>
        <v/>
      </c>
      <c r="V147" s="24" t="str">
        <f t="shared" si="287"/>
        <v/>
      </c>
      <c r="W147" s="25" t="str">
        <f t="shared" si="287"/>
        <v/>
      </c>
      <c r="X147" s="58" t="str">
        <f t="shared" ref="X147:AM147" si="288">IF($G147=X$4&amp;"-"&amp;X$5,IF(COUNTIF($G$6:$G147,"="&amp;$G147)&gt;1000,"",MAX(X$6:X146)+1),"")</f>
        <v/>
      </c>
      <c r="Y147" s="59" t="str">
        <f t="shared" si="288"/>
        <v/>
      </c>
      <c r="Z147" s="58" t="str">
        <f t="shared" si="288"/>
        <v/>
      </c>
      <c r="AA147" s="59" t="str">
        <f t="shared" si="288"/>
        <v/>
      </c>
      <c r="AB147" s="58" t="str">
        <f t="shared" si="288"/>
        <v/>
      </c>
      <c r="AC147" s="59" t="str">
        <f t="shared" si="288"/>
        <v/>
      </c>
      <c r="AD147" s="58" t="str">
        <f t="shared" si="288"/>
        <v/>
      </c>
      <c r="AE147" s="59" t="str">
        <f t="shared" si="288"/>
        <v/>
      </c>
      <c r="AF147" s="58" t="str">
        <f t="shared" si="288"/>
        <v/>
      </c>
      <c r="AG147" s="59" t="str">
        <f t="shared" si="288"/>
        <v/>
      </c>
      <c r="AH147" s="58" t="str">
        <f t="shared" si="288"/>
        <v/>
      </c>
      <c r="AI147" s="59">
        <f t="shared" si="288"/>
        <v>3</v>
      </c>
      <c r="AJ147" s="58" t="str">
        <f t="shared" si="288"/>
        <v/>
      </c>
      <c r="AK147" s="59" t="str">
        <f t="shared" si="288"/>
        <v/>
      </c>
      <c r="AL147" s="58" t="str">
        <f t="shared" si="288"/>
        <v/>
      </c>
      <c r="AM147" s="60" t="str">
        <f t="shared" si="288"/>
        <v/>
      </c>
    </row>
    <row r="148" ht="15.75" customHeight="1">
      <c r="A148" s="64">
        <v>143.0</v>
      </c>
      <c r="B148" s="51" t="str">
        <f>VLOOKUP(A148,Times_2023!B145:C575,2,FALSE)</f>
        <v>0:24:05</v>
      </c>
      <c r="C148" s="52" t="str">
        <f>VLOOKUP($A148,Raw,3,FALSE)</f>
        <v>Andrew Brown</v>
      </c>
      <c r="D148" s="62" t="str">
        <f>VLOOKUP($A148,Raw,2,FALSE)</f>
        <v>ELY</v>
      </c>
      <c r="E148" s="62" t="str">
        <f>VLOOKUP($A148,Raw,4,FALSE)</f>
        <v>M</v>
      </c>
      <c r="F148" s="62">
        <f t="shared" si="5"/>
        <v>118</v>
      </c>
      <c r="G148" s="63" t="str">
        <f t="shared" si="6"/>
        <v>ELY-M</v>
      </c>
      <c r="H148" s="22" t="str">
        <f t="shared" ref="H148:W148" si="289">IF($G148=H$4&amp;"-"&amp;H$5,IF(COUNTIF($G$6:$G148,"="&amp;$G148)&gt;5,"",$F148),"")</f>
        <v/>
      </c>
      <c r="I148" s="23" t="str">
        <f t="shared" si="289"/>
        <v/>
      </c>
      <c r="J148" s="24" t="str">
        <f t="shared" si="289"/>
        <v/>
      </c>
      <c r="K148" s="23" t="str">
        <f t="shared" si="289"/>
        <v/>
      </c>
      <c r="L148" s="24" t="str">
        <f t="shared" si="289"/>
        <v/>
      </c>
      <c r="M148" s="23" t="str">
        <f t="shared" si="289"/>
        <v/>
      </c>
      <c r="N148" s="24" t="str">
        <f t="shared" si="289"/>
        <v/>
      </c>
      <c r="O148" s="23" t="str">
        <f t="shared" si="289"/>
        <v/>
      </c>
      <c r="P148" s="24" t="str">
        <f t="shared" si="289"/>
        <v/>
      </c>
      <c r="Q148" s="23" t="str">
        <f t="shared" si="289"/>
        <v/>
      </c>
      <c r="R148" s="24" t="str">
        <f t="shared" si="289"/>
        <v/>
      </c>
      <c r="S148" s="23" t="str">
        <f t="shared" si="289"/>
        <v/>
      </c>
      <c r="T148" s="24" t="str">
        <f t="shared" si="289"/>
        <v/>
      </c>
      <c r="U148" s="23" t="str">
        <f t="shared" si="289"/>
        <v/>
      </c>
      <c r="V148" s="24" t="str">
        <f t="shared" si="289"/>
        <v/>
      </c>
      <c r="W148" s="25" t="str">
        <f t="shared" si="289"/>
        <v/>
      </c>
      <c r="X148" s="58" t="str">
        <f t="shared" ref="X148:AM148" si="290">IF($G148=X$4&amp;"-"&amp;X$5,IF(COUNTIF($G$6:$G148,"="&amp;$G148)&gt;1000,"",MAX(X$6:X147)+1),"")</f>
        <v/>
      </c>
      <c r="Y148" s="59" t="str">
        <f t="shared" si="290"/>
        <v/>
      </c>
      <c r="Z148" s="58" t="str">
        <f t="shared" si="290"/>
        <v/>
      </c>
      <c r="AA148" s="59" t="str">
        <f t="shared" si="290"/>
        <v/>
      </c>
      <c r="AB148" s="58">
        <f t="shared" si="290"/>
        <v>20</v>
      </c>
      <c r="AC148" s="59" t="str">
        <f t="shared" si="290"/>
        <v/>
      </c>
      <c r="AD148" s="58" t="str">
        <f t="shared" si="290"/>
        <v/>
      </c>
      <c r="AE148" s="59" t="str">
        <f t="shared" si="290"/>
        <v/>
      </c>
      <c r="AF148" s="58" t="str">
        <f t="shared" si="290"/>
        <v/>
      </c>
      <c r="AG148" s="59" t="str">
        <f t="shared" si="290"/>
        <v/>
      </c>
      <c r="AH148" s="58" t="str">
        <f t="shared" si="290"/>
        <v/>
      </c>
      <c r="AI148" s="59" t="str">
        <f t="shared" si="290"/>
        <v/>
      </c>
      <c r="AJ148" s="58" t="str">
        <f t="shared" si="290"/>
        <v/>
      </c>
      <c r="AK148" s="59" t="str">
        <f t="shared" si="290"/>
        <v/>
      </c>
      <c r="AL148" s="58" t="str">
        <f t="shared" si="290"/>
        <v/>
      </c>
      <c r="AM148" s="60" t="str">
        <f t="shared" si="290"/>
        <v/>
      </c>
    </row>
    <row r="149" ht="15.75" customHeight="1">
      <c r="A149" s="61">
        <v>144.0</v>
      </c>
      <c r="B149" s="51" t="str">
        <f>VLOOKUP(A149,Times_2023!B146:C576,2,FALSE)</f>
        <v>0:24:07</v>
      </c>
      <c r="C149" s="52" t="str">
        <f>VLOOKUP($A149,Raw,3,FALSE)</f>
        <v>Liam Elvidge</v>
      </c>
      <c r="D149" s="62" t="str">
        <f>VLOOKUP($A149,Raw,2,FALSE)</f>
        <v>NJ</v>
      </c>
      <c r="E149" s="62" t="str">
        <f>VLOOKUP($A149,Raw,4,FALSE)</f>
        <v>M</v>
      </c>
      <c r="F149" s="62">
        <f t="shared" si="5"/>
        <v>119</v>
      </c>
      <c r="G149" s="63" t="str">
        <f t="shared" si="6"/>
        <v>NJ-M</v>
      </c>
      <c r="H149" s="22" t="str">
        <f t="shared" ref="H149:W149" si="291">IF($G149=H$4&amp;"-"&amp;H$5,IF(COUNTIF($G$6:$G149,"="&amp;$G149)&gt;5,"",$F149),"")</f>
        <v/>
      </c>
      <c r="I149" s="23" t="str">
        <f t="shared" si="291"/>
        <v/>
      </c>
      <c r="J149" s="24" t="str">
        <f t="shared" si="291"/>
        <v/>
      </c>
      <c r="K149" s="23" t="str">
        <f t="shared" si="291"/>
        <v/>
      </c>
      <c r="L149" s="24" t="str">
        <f t="shared" si="291"/>
        <v/>
      </c>
      <c r="M149" s="23" t="str">
        <f t="shared" si="291"/>
        <v/>
      </c>
      <c r="N149" s="24" t="str">
        <f t="shared" si="291"/>
        <v/>
      </c>
      <c r="O149" s="23" t="str">
        <f t="shared" si="291"/>
        <v/>
      </c>
      <c r="P149" s="24" t="str">
        <f t="shared" si="291"/>
        <v/>
      </c>
      <c r="Q149" s="23" t="str">
        <f t="shared" si="291"/>
        <v/>
      </c>
      <c r="R149" s="24" t="str">
        <f t="shared" si="291"/>
        <v/>
      </c>
      <c r="S149" s="23" t="str">
        <f t="shared" si="291"/>
        <v/>
      </c>
      <c r="T149" s="24" t="str">
        <f t="shared" si="291"/>
        <v/>
      </c>
      <c r="U149" s="23" t="str">
        <f t="shared" si="291"/>
        <v/>
      </c>
      <c r="V149" s="24" t="str">
        <f t="shared" si="291"/>
        <v/>
      </c>
      <c r="W149" s="25" t="str">
        <f t="shared" si="291"/>
        <v/>
      </c>
      <c r="X149" s="58" t="str">
        <f t="shared" ref="X149:AM149" si="292">IF($G149=X$4&amp;"-"&amp;X$5,IF(COUNTIF($G$6:$G149,"="&amp;$G149)&gt;1000,"",MAX(X$6:X148)+1),"")</f>
        <v/>
      </c>
      <c r="Y149" s="59" t="str">
        <f t="shared" si="292"/>
        <v/>
      </c>
      <c r="Z149" s="58" t="str">
        <f t="shared" si="292"/>
        <v/>
      </c>
      <c r="AA149" s="59" t="str">
        <f t="shared" si="292"/>
        <v/>
      </c>
      <c r="AB149" s="58" t="str">
        <f t="shared" si="292"/>
        <v/>
      </c>
      <c r="AC149" s="59" t="str">
        <f t="shared" si="292"/>
        <v/>
      </c>
      <c r="AD149" s="58" t="str">
        <f t="shared" si="292"/>
        <v/>
      </c>
      <c r="AE149" s="59" t="str">
        <f t="shared" si="292"/>
        <v/>
      </c>
      <c r="AF149" s="58" t="str">
        <f t="shared" si="292"/>
        <v/>
      </c>
      <c r="AG149" s="59" t="str">
        <f t="shared" si="292"/>
        <v/>
      </c>
      <c r="AH149" s="58">
        <f t="shared" si="292"/>
        <v>13</v>
      </c>
      <c r="AI149" s="59" t="str">
        <f t="shared" si="292"/>
        <v/>
      </c>
      <c r="AJ149" s="58" t="str">
        <f t="shared" si="292"/>
        <v/>
      </c>
      <c r="AK149" s="59" t="str">
        <f t="shared" si="292"/>
        <v/>
      </c>
      <c r="AL149" s="58" t="str">
        <f t="shared" si="292"/>
        <v/>
      </c>
      <c r="AM149" s="60" t="str">
        <f t="shared" si="292"/>
        <v/>
      </c>
    </row>
    <row r="150" ht="15.75" customHeight="1">
      <c r="A150" s="64">
        <v>145.0</v>
      </c>
      <c r="B150" s="51" t="str">
        <f>VLOOKUP(A150,Times_2023!B147:C577,2,FALSE)</f>
        <v>0:24:08</v>
      </c>
      <c r="C150" s="52" t="str">
        <f>VLOOKUP($A150,Raw,3,FALSE)</f>
        <v>Ryan Forwood</v>
      </c>
      <c r="D150" s="62" t="str">
        <f>VLOOKUP($A150,Raw,2,FALSE)</f>
        <v>ELY</v>
      </c>
      <c r="E150" s="62" t="str">
        <f>VLOOKUP($A150,Raw,4,FALSE)</f>
        <v>M</v>
      </c>
      <c r="F150" s="62">
        <f t="shared" si="5"/>
        <v>120</v>
      </c>
      <c r="G150" s="63" t="str">
        <f t="shared" si="6"/>
        <v>ELY-M</v>
      </c>
      <c r="H150" s="22" t="str">
        <f t="shared" ref="H150:W150" si="293">IF($G150=H$4&amp;"-"&amp;H$5,IF(COUNTIF($G$6:$G150,"="&amp;$G150)&gt;5,"",$F150),"")</f>
        <v/>
      </c>
      <c r="I150" s="23" t="str">
        <f t="shared" si="293"/>
        <v/>
      </c>
      <c r="J150" s="24" t="str">
        <f t="shared" si="293"/>
        <v/>
      </c>
      <c r="K150" s="23" t="str">
        <f t="shared" si="293"/>
        <v/>
      </c>
      <c r="L150" s="24" t="str">
        <f t="shared" si="293"/>
        <v/>
      </c>
      <c r="M150" s="23" t="str">
        <f t="shared" si="293"/>
        <v/>
      </c>
      <c r="N150" s="24" t="str">
        <f t="shared" si="293"/>
        <v/>
      </c>
      <c r="O150" s="23" t="str">
        <f t="shared" si="293"/>
        <v/>
      </c>
      <c r="P150" s="24" t="str">
        <f t="shared" si="293"/>
        <v/>
      </c>
      <c r="Q150" s="23" t="str">
        <f t="shared" si="293"/>
        <v/>
      </c>
      <c r="R150" s="24" t="str">
        <f t="shared" si="293"/>
        <v/>
      </c>
      <c r="S150" s="23" t="str">
        <f t="shared" si="293"/>
        <v/>
      </c>
      <c r="T150" s="24" t="str">
        <f t="shared" si="293"/>
        <v/>
      </c>
      <c r="U150" s="23" t="str">
        <f t="shared" si="293"/>
        <v/>
      </c>
      <c r="V150" s="24" t="str">
        <f t="shared" si="293"/>
        <v/>
      </c>
      <c r="W150" s="25" t="str">
        <f t="shared" si="293"/>
        <v/>
      </c>
      <c r="X150" s="58" t="str">
        <f t="shared" ref="X150:AM150" si="294">IF($G150=X$4&amp;"-"&amp;X$5,IF(COUNTIF($G$6:$G150,"="&amp;$G150)&gt;1000,"",MAX(X$6:X149)+1),"")</f>
        <v/>
      </c>
      <c r="Y150" s="59" t="str">
        <f t="shared" si="294"/>
        <v/>
      </c>
      <c r="Z150" s="58" t="str">
        <f t="shared" si="294"/>
        <v/>
      </c>
      <c r="AA150" s="59" t="str">
        <f t="shared" si="294"/>
        <v/>
      </c>
      <c r="AB150" s="58">
        <f t="shared" si="294"/>
        <v>21</v>
      </c>
      <c r="AC150" s="59" t="str">
        <f t="shared" si="294"/>
        <v/>
      </c>
      <c r="AD150" s="58" t="str">
        <f t="shared" si="294"/>
        <v/>
      </c>
      <c r="AE150" s="59" t="str">
        <f t="shared" si="294"/>
        <v/>
      </c>
      <c r="AF150" s="58" t="str">
        <f t="shared" si="294"/>
        <v/>
      </c>
      <c r="AG150" s="59" t="str">
        <f t="shared" si="294"/>
        <v/>
      </c>
      <c r="AH150" s="58" t="str">
        <f t="shared" si="294"/>
        <v/>
      </c>
      <c r="AI150" s="59" t="str">
        <f t="shared" si="294"/>
        <v/>
      </c>
      <c r="AJ150" s="58" t="str">
        <f t="shared" si="294"/>
        <v/>
      </c>
      <c r="AK150" s="59" t="str">
        <f t="shared" si="294"/>
        <v/>
      </c>
      <c r="AL150" s="58" t="str">
        <f t="shared" si="294"/>
        <v/>
      </c>
      <c r="AM150" s="60" t="str">
        <f t="shared" si="294"/>
        <v/>
      </c>
    </row>
    <row r="151" ht="15.75" customHeight="1">
      <c r="A151" s="61">
        <v>146.0</v>
      </c>
      <c r="B151" s="51" t="str">
        <f>VLOOKUP(A151,Times_2023!B148:C578,2,FALSE)</f>
        <v>0:24:09</v>
      </c>
      <c r="C151" s="52" t="str">
        <f>VLOOKUP($A151,Raw,3,FALSE)</f>
        <v>Trevor Coleman</v>
      </c>
      <c r="D151" s="62" t="str">
        <f>VLOOKUP($A151,Raw,2,FALSE)</f>
        <v>CTC</v>
      </c>
      <c r="E151" s="62" t="str">
        <f>VLOOKUP($A151,Raw,4,FALSE)</f>
        <v>M</v>
      </c>
      <c r="F151" s="62">
        <f t="shared" si="5"/>
        <v>121</v>
      </c>
      <c r="G151" s="63" t="str">
        <f t="shared" si="6"/>
        <v>CTC-M</v>
      </c>
      <c r="H151" s="22" t="str">
        <f t="shared" ref="H151:W151" si="295">IF($G151=H$4&amp;"-"&amp;H$5,IF(COUNTIF($G$6:$G151,"="&amp;$G151)&gt;5,"",$F151),"")</f>
        <v/>
      </c>
      <c r="I151" s="23" t="str">
        <f t="shared" si="295"/>
        <v/>
      </c>
      <c r="J151" s="24" t="str">
        <f t="shared" si="295"/>
        <v/>
      </c>
      <c r="K151" s="23" t="str">
        <f t="shared" si="295"/>
        <v/>
      </c>
      <c r="L151" s="24" t="str">
        <f t="shared" si="295"/>
        <v/>
      </c>
      <c r="M151" s="23" t="str">
        <f t="shared" si="295"/>
        <v/>
      </c>
      <c r="N151" s="24" t="str">
        <f t="shared" si="295"/>
        <v/>
      </c>
      <c r="O151" s="23" t="str">
        <f t="shared" si="295"/>
        <v/>
      </c>
      <c r="P151" s="24" t="str">
        <f t="shared" si="295"/>
        <v/>
      </c>
      <c r="Q151" s="23" t="str">
        <f t="shared" si="295"/>
        <v/>
      </c>
      <c r="R151" s="24" t="str">
        <f t="shared" si="295"/>
        <v/>
      </c>
      <c r="S151" s="23" t="str">
        <f t="shared" si="295"/>
        <v/>
      </c>
      <c r="T151" s="24" t="str">
        <f t="shared" si="295"/>
        <v/>
      </c>
      <c r="U151" s="23" t="str">
        <f t="shared" si="295"/>
        <v/>
      </c>
      <c r="V151" s="24" t="str">
        <f t="shared" si="295"/>
        <v/>
      </c>
      <c r="W151" s="25" t="str">
        <f t="shared" si="295"/>
        <v/>
      </c>
      <c r="X151" s="58" t="str">
        <f t="shared" ref="X151:AM151" si="296">IF($G151=X$4&amp;"-"&amp;X$5,IF(COUNTIF($G$6:$G151,"="&amp;$G151)&gt;1000,"",MAX(X$6:X150)+1),"")</f>
        <v/>
      </c>
      <c r="Y151" s="59" t="str">
        <f t="shared" si="296"/>
        <v/>
      </c>
      <c r="Z151" s="58">
        <f t="shared" si="296"/>
        <v>12</v>
      </c>
      <c r="AA151" s="59" t="str">
        <f t="shared" si="296"/>
        <v/>
      </c>
      <c r="AB151" s="58" t="str">
        <f t="shared" si="296"/>
        <v/>
      </c>
      <c r="AC151" s="59" t="str">
        <f t="shared" si="296"/>
        <v/>
      </c>
      <c r="AD151" s="58" t="str">
        <f t="shared" si="296"/>
        <v/>
      </c>
      <c r="AE151" s="59" t="str">
        <f t="shared" si="296"/>
        <v/>
      </c>
      <c r="AF151" s="58" t="str">
        <f t="shared" si="296"/>
        <v/>
      </c>
      <c r="AG151" s="59" t="str">
        <f t="shared" si="296"/>
        <v/>
      </c>
      <c r="AH151" s="58" t="str">
        <f t="shared" si="296"/>
        <v/>
      </c>
      <c r="AI151" s="59" t="str">
        <f t="shared" si="296"/>
        <v/>
      </c>
      <c r="AJ151" s="58" t="str">
        <f t="shared" si="296"/>
        <v/>
      </c>
      <c r="AK151" s="59" t="str">
        <f t="shared" si="296"/>
        <v/>
      </c>
      <c r="AL151" s="58" t="str">
        <f t="shared" si="296"/>
        <v/>
      </c>
      <c r="AM151" s="60" t="str">
        <f t="shared" si="296"/>
        <v/>
      </c>
    </row>
    <row r="152" ht="15.75" customHeight="1">
      <c r="A152" s="64">
        <v>147.0</v>
      </c>
      <c r="B152" s="51" t="str">
        <f>VLOOKUP(A152,Times_2023!B149:C579,2,FALSE)</f>
        <v>0:24:12</v>
      </c>
      <c r="C152" s="52" t="str">
        <f>VLOOKUP($A152,Raw,3,FALSE)</f>
        <v>Adam Nix</v>
      </c>
      <c r="D152" s="62" t="str">
        <f>VLOOKUP($A152,Raw,2,FALSE)</f>
        <v>HI</v>
      </c>
      <c r="E152" s="62" t="str">
        <f>VLOOKUP($A152,Raw,4,FALSE)</f>
        <v>M</v>
      </c>
      <c r="F152" s="62">
        <f t="shared" si="5"/>
        <v>122</v>
      </c>
      <c r="G152" s="63" t="str">
        <f t="shared" si="6"/>
        <v>HI-M</v>
      </c>
      <c r="H152" s="22" t="str">
        <f t="shared" ref="H152:W152" si="297">IF($G152=H$4&amp;"-"&amp;H$5,IF(COUNTIF($G$6:$G152,"="&amp;$G152)&gt;5,"",$F152),"")</f>
        <v/>
      </c>
      <c r="I152" s="23" t="str">
        <f t="shared" si="297"/>
        <v/>
      </c>
      <c r="J152" s="24" t="str">
        <f t="shared" si="297"/>
        <v/>
      </c>
      <c r="K152" s="23" t="str">
        <f t="shared" si="297"/>
        <v/>
      </c>
      <c r="L152" s="24" t="str">
        <f t="shared" si="297"/>
        <v/>
      </c>
      <c r="M152" s="23" t="str">
        <f t="shared" si="297"/>
        <v/>
      </c>
      <c r="N152" s="24" t="str">
        <f t="shared" si="297"/>
        <v/>
      </c>
      <c r="O152" s="23" t="str">
        <f t="shared" si="297"/>
        <v/>
      </c>
      <c r="P152" s="24" t="str">
        <f t="shared" si="297"/>
        <v/>
      </c>
      <c r="Q152" s="23" t="str">
        <f t="shared" si="297"/>
        <v/>
      </c>
      <c r="R152" s="24" t="str">
        <f t="shared" si="297"/>
        <v/>
      </c>
      <c r="S152" s="23" t="str">
        <f t="shared" si="297"/>
        <v/>
      </c>
      <c r="T152" s="24" t="str">
        <f t="shared" si="297"/>
        <v/>
      </c>
      <c r="U152" s="23" t="str">
        <f t="shared" si="297"/>
        <v/>
      </c>
      <c r="V152" s="24" t="str">
        <f t="shared" si="297"/>
        <v/>
      </c>
      <c r="W152" s="25" t="str">
        <f t="shared" si="297"/>
        <v/>
      </c>
      <c r="X152" s="58" t="str">
        <f t="shared" ref="X152:AM152" si="298">IF($G152=X$4&amp;"-"&amp;X$5,IF(COUNTIF($G$6:$G152,"="&amp;$G152)&gt;1000,"",MAX(X$6:X151)+1),"")</f>
        <v/>
      </c>
      <c r="Y152" s="59" t="str">
        <f t="shared" si="298"/>
        <v/>
      </c>
      <c r="Z152" s="58" t="str">
        <f t="shared" si="298"/>
        <v/>
      </c>
      <c r="AA152" s="59" t="str">
        <f t="shared" si="298"/>
        <v/>
      </c>
      <c r="AB152" s="58" t="str">
        <f t="shared" si="298"/>
        <v/>
      </c>
      <c r="AC152" s="59" t="str">
        <f t="shared" si="298"/>
        <v/>
      </c>
      <c r="AD152" s="58">
        <f t="shared" si="298"/>
        <v>15</v>
      </c>
      <c r="AE152" s="59" t="str">
        <f t="shared" si="298"/>
        <v/>
      </c>
      <c r="AF152" s="58" t="str">
        <f t="shared" si="298"/>
        <v/>
      </c>
      <c r="AG152" s="59" t="str">
        <f t="shared" si="298"/>
        <v/>
      </c>
      <c r="AH152" s="58" t="str">
        <f t="shared" si="298"/>
        <v/>
      </c>
      <c r="AI152" s="59" t="str">
        <f t="shared" si="298"/>
        <v/>
      </c>
      <c r="AJ152" s="58" t="str">
        <f t="shared" si="298"/>
        <v/>
      </c>
      <c r="AK152" s="59" t="str">
        <f t="shared" si="298"/>
        <v/>
      </c>
      <c r="AL152" s="58" t="str">
        <f t="shared" si="298"/>
        <v/>
      </c>
      <c r="AM152" s="60" t="str">
        <f t="shared" si="298"/>
        <v/>
      </c>
    </row>
    <row r="153" ht="15.75" customHeight="1">
      <c r="A153" s="61">
        <v>148.0</v>
      </c>
      <c r="B153" s="51" t="str">
        <f>VLOOKUP(A153,Times_2023!B150:C580,2,FALSE)</f>
        <v>0:24:19</v>
      </c>
      <c r="C153" s="52" t="str">
        <f>VLOOKUP($A153,Raw,3,FALSE)</f>
        <v>Louis Rolfe</v>
      </c>
      <c r="D153" s="62" t="str">
        <f>VLOOKUP($A153,Raw,2,FALSE)</f>
        <v>CTC</v>
      </c>
      <c r="E153" s="62" t="str">
        <f>VLOOKUP($A153,Raw,4,FALSE)</f>
        <v>M</v>
      </c>
      <c r="F153" s="62">
        <f t="shared" si="5"/>
        <v>123</v>
      </c>
      <c r="G153" s="63" t="str">
        <f t="shared" si="6"/>
        <v>CTC-M</v>
      </c>
      <c r="H153" s="22" t="str">
        <f t="shared" ref="H153:W153" si="299">IF($G153=H$4&amp;"-"&amp;H$5,IF(COUNTIF($G$6:$G153,"="&amp;$G153)&gt;5,"",$F153),"")</f>
        <v/>
      </c>
      <c r="I153" s="23" t="str">
        <f t="shared" si="299"/>
        <v/>
      </c>
      <c r="J153" s="24" t="str">
        <f t="shared" si="299"/>
        <v/>
      </c>
      <c r="K153" s="23" t="str">
        <f t="shared" si="299"/>
        <v/>
      </c>
      <c r="L153" s="24" t="str">
        <f t="shared" si="299"/>
        <v/>
      </c>
      <c r="M153" s="23" t="str">
        <f t="shared" si="299"/>
        <v/>
      </c>
      <c r="N153" s="24" t="str">
        <f t="shared" si="299"/>
        <v/>
      </c>
      <c r="O153" s="23" t="str">
        <f t="shared" si="299"/>
        <v/>
      </c>
      <c r="P153" s="24" t="str">
        <f t="shared" si="299"/>
        <v/>
      </c>
      <c r="Q153" s="23" t="str">
        <f t="shared" si="299"/>
        <v/>
      </c>
      <c r="R153" s="24" t="str">
        <f t="shared" si="299"/>
        <v/>
      </c>
      <c r="S153" s="23" t="str">
        <f t="shared" si="299"/>
        <v/>
      </c>
      <c r="T153" s="24" t="str">
        <f t="shared" si="299"/>
        <v/>
      </c>
      <c r="U153" s="23" t="str">
        <f t="shared" si="299"/>
        <v/>
      </c>
      <c r="V153" s="24" t="str">
        <f t="shared" si="299"/>
        <v/>
      </c>
      <c r="W153" s="25" t="str">
        <f t="shared" si="299"/>
        <v/>
      </c>
      <c r="X153" s="58" t="str">
        <f t="shared" ref="X153:AM153" si="300">IF($G153=X$4&amp;"-"&amp;X$5,IF(COUNTIF($G$6:$G153,"="&amp;$G153)&gt;1000,"",MAX(X$6:X152)+1),"")</f>
        <v/>
      </c>
      <c r="Y153" s="59" t="str">
        <f t="shared" si="300"/>
        <v/>
      </c>
      <c r="Z153" s="58">
        <f t="shared" si="300"/>
        <v>13</v>
      </c>
      <c r="AA153" s="59" t="str">
        <f t="shared" si="300"/>
        <v/>
      </c>
      <c r="AB153" s="58" t="str">
        <f t="shared" si="300"/>
        <v/>
      </c>
      <c r="AC153" s="59" t="str">
        <f t="shared" si="300"/>
        <v/>
      </c>
      <c r="AD153" s="58" t="str">
        <f t="shared" si="300"/>
        <v/>
      </c>
      <c r="AE153" s="59" t="str">
        <f t="shared" si="300"/>
        <v/>
      </c>
      <c r="AF153" s="58" t="str">
        <f t="shared" si="300"/>
        <v/>
      </c>
      <c r="AG153" s="59" t="str">
        <f t="shared" si="300"/>
        <v/>
      </c>
      <c r="AH153" s="58" t="str">
        <f t="shared" si="300"/>
        <v/>
      </c>
      <c r="AI153" s="59" t="str">
        <f t="shared" si="300"/>
        <v/>
      </c>
      <c r="AJ153" s="58" t="str">
        <f t="shared" si="300"/>
        <v/>
      </c>
      <c r="AK153" s="59" t="str">
        <f t="shared" si="300"/>
        <v/>
      </c>
      <c r="AL153" s="58" t="str">
        <f t="shared" si="300"/>
        <v/>
      </c>
      <c r="AM153" s="60" t="str">
        <f t="shared" si="300"/>
        <v/>
      </c>
    </row>
    <row r="154" ht="15.75" customHeight="1">
      <c r="A154" s="64">
        <v>149.0</v>
      </c>
      <c r="B154" s="51" t="str">
        <f>VLOOKUP(A154,Times_2023!B151:C581,2,FALSE)</f>
        <v>0:24:20</v>
      </c>
      <c r="C154" s="52" t="str">
        <f>VLOOKUP($A154,Raw,3,FALSE)</f>
        <v>George Smith</v>
      </c>
      <c r="D154" s="62" t="str">
        <f>VLOOKUP($A154,Raw,2,FALSE)</f>
        <v>ELY</v>
      </c>
      <c r="E154" s="62" t="str">
        <f>VLOOKUP($A154,Raw,4,FALSE)</f>
        <v>M</v>
      </c>
      <c r="F154" s="62">
        <f t="shared" si="5"/>
        <v>124</v>
      </c>
      <c r="G154" s="63" t="str">
        <f t="shared" si="6"/>
        <v>ELY-M</v>
      </c>
      <c r="H154" s="22" t="str">
        <f t="shared" ref="H154:W154" si="301">IF($G154=H$4&amp;"-"&amp;H$5,IF(COUNTIF($G$6:$G154,"="&amp;$G154)&gt;5,"",$F154),"")</f>
        <v/>
      </c>
      <c r="I154" s="23" t="str">
        <f t="shared" si="301"/>
        <v/>
      </c>
      <c r="J154" s="24" t="str">
        <f t="shared" si="301"/>
        <v/>
      </c>
      <c r="K154" s="23" t="str">
        <f t="shared" si="301"/>
        <v/>
      </c>
      <c r="L154" s="24" t="str">
        <f t="shared" si="301"/>
        <v/>
      </c>
      <c r="M154" s="23" t="str">
        <f t="shared" si="301"/>
        <v/>
      </c>
      <c r="N154" s="24" t="str">
        <f t="shared" si="301"/>
        <v/>
      </c>
      <c r="O154" s="23" t="str">
        <f t="shared" si="301"/>
        <v/>
      </c>
      <c r="P154" s="24" t="str">
        <f t="shared" si="301"/>
        <v/>
      </c>
      <c r="Q154" s="23" t="str">
        <f t="shared" si="301"/>
        <v/>
      </c>
      <c r="R154" s="24" t="str">
        <f t="shared" si="301"/>
        <v/>
      </c>
      <c r="S154" s="23" t="str">
        <f t="shared" si="301"/>
        <v/>
      </c>
      <c r="T154" s="24" t="str">
        <f t="shared" si="301"/>
        <v/>
      </c>
      <c r="U154" s="23" t="str">
        <f t="shared" si="301"/>
        <v/>
      </c>
      <c r="V154" s="24" t="str">
        <f t="shared" si="301"/>
        <v/>
      </c>
      <c r="W154" s="25" t="str">
        <f t="shared" si="301"/>
        <v/>
      </c>
      <c r="X154" s="58" t="str">
        <f t="shared" ref="X154:AM154" si="302">IF($G154=X$4&amp;"-"&amp;X$5,IF(COUNTIF($G$6:$G154,"="&amp;$G154)&gt;1000,"",MAX(X$6:X153)+1),"")</f>
        <v/>
      </c>
      <c r="Y154" s="59" t="str">
        <f t="shared" si="302"/>
        <v/>
      </c>
      <c r="Z154" s="58" t="str">
        <f t="shared" si="302"/>
        <v/>
      </c>
      <c r="AA154" s="59" t="str">
        <f t="shared" si="302"/>
        <v/>
      </c>
      <c r="AB154" s="58">
        <f t="shared" si="302"/>
        <v>22</v>
      </c>
      <c r="AC154" s="59" t="str">
        <f t="shared" si="302"/>
        <v/>
      </c>
      <c r="AD154" s="58" t="str">
        <f t="shared" si="302"/>
        <v/>
      </c>
      <c r="AE154" s="59" t="str">
        <f t="shared" si="302"/>
        <v/>
      </c>
      <c r="AF154" s="58" t="str">
        <f t="shared" si="302"/>
        <v/>
      </c>
      <c r="AG154" s="59" t="str">
        <f t="shared" si="302"/>
        <v/>
      </c>
      <c r="AH154" s="58" t="str">
        <f t="shared" si="302"/>
        <v/>
      </c>
      <c r="AI154" s="59" t="str">
        <f t="shared" si="302"/>
        <v/>
      </c>
      <c r="AJ154" s="58" t="str">
        <f t="shared" si="302"/>
        <v/>
      </c>
      <c r="AK154" s="59" t="str">
        <f t="shared" si="302"/>
        <v/>
      </c>
      <c r="AL154" s="58" t="str">
        <f t="shared" si="302"/>
        <v/>
      </c>
      <c r="AM154" s="60" t="str">
        <f t="shared" si="302"/>
        <v/>
      </c>
    </row>
    <row r="155" ht="15.75" customHeight="1">
      <c r="A155" s="61">
        <v>150.0</v>
      </c>
      <c r="B155" s="51" t="str">
        <f>VLOOKUP(A155,Times_2023!B152:C582,2,FALSE)</f>
        <v>0:24:21</v>
      </c>
      <c r="C155" s="52" t="str">
        <f>VLOOKUP($A155,Raw,3,FALSE)</f>
        <v>Zoe Robinson</v>
      </c>
      <c r="D155" s="62" t="str">
        <f>VLOOKUP($A155,Raw,2,FALSE)</f>
        <v>RR</v>
      </c>
      <c r="E155" s="62" t="str">
        <f>VLOOKUP($A155,Raw,4,FALSE)</f>
        <v>F</v>
      </c>
      <c r="F155" s="62">
        <f t="shared" si="5"/>
        <v>26</v>
      </c>
      <c r="G155" s="63" t="str">
        <f t="shared" si="6"/>
        <v>RR-F</v>
      </c>
      <c r="H155" s="22" t="str">
        <f t="shared" ref="H155:W155" si="303">IF($G155=H$4&amp;"-"&amp;H$5,IF(COUNTIF($G$6:$G155,"="&amp;$G155)&gt;5,"",$F155),"")</f>
        <v/>
      </c>
      <c r="I155" s="23" t="str">
        <f t="shared" si="303"/>
        <v/>
      </c>
      <c r="J155" s="24" t="str">
        <f t="shared" si="303"/>
        <v/>
      </c>
      <c r="K155" s="23" t="str">
        <f t="shared" si="303"/>
        <v/>
      </c>
      <c r="L155" s="24" t="str">
        <f t="shared" si="303"/>
        <v/>
      </c>
      <c r="M155" s="23" t="str">
        <f t="shared" si="303"/>
        <v/>
      </c>
      <c r="N155" s="24" t="str">
        <f t="shared" si="303"/>
        <v/>
      </c>
      <c r="O155" s="23" t="str">
        <f t="shared" si="303"/>
        <v/>
      </c>
      <c r="P155" s="24" t="str">
        <f t="shared" si="303"/>
        <v/>
      </c>
      <c r="Q155" s="23" t="str">
        <f t="shared" si="303"/>
        <v/>
      </c>
      <c r="R155" s="24" t="str">
        <f t="shared" si="303"/>
        <v/>
      </c>
      <c r="S155" s="23" t="str">
        <f t="shared" si="303"/>
        <v/>
      </c>
      <c r="T155" s="24" t="str">
        <f t="shared" si="303"/>
        <v/>
      </c>
      <c r="U155" s="23">
        <f t="shared" si="303"/>
        <v>26</v>
      </c>
      <c r="V155" s="24" t="str">
        <f t="shared" si="303"/>
        <v/>
      </c>
      <c r="W155" s="25" t="str">
        <f t="shared" si="303"/>
        <v/>
      </c>
      <c r="X155" s="58" t="str">
        <f t="shared" ref="X155:AM155" si="304">IF($G155=X$4&amp;"-"&amp;X$5,IF(COUNTIF($G$6:$G155,"="&amp;$G155)&gt;1000,"",MAX(X$6:X154)+1),"")</f>
        <v/>
      </c>
      <c r="Y155" s="59" t="str">
        <f t="shared" si="304"/>
        <v/>
      </c>
      <c r="Z155" s="58" t="str">
        <f t="shared" si="304"/>
        <v/>
      </c>
      <c r="AA155" s="59" t="str">
        <f t="shared" si="304"/>
        <v/>
      </c>
      <c r="AB155" s="58" t="str">
        <f t="shared" si="304"/>
        <v/>
      </c>
      <c r="AC155" s="59" t="str">
        <f t="shared" si="304"/>
        <v/>
      </c>
      <c r="AD155" s="58" t="str">
        <f t="shared" si="304"/>
        <v/>
      </c>
      <c r="AE155" s="59" t="str">
        <f t="shared" si="304"/>
        <v/>
      </c>
      <c r="AF155" s="58" t="str">
        <f t="shared" si="304"/>
        <v/>
      </c>
      <c r="AG155" s="59" t="str">
        <f t="shared" si="304"/>
        <v/>
      </c>
      <c r="AH155" s="58" t="str">
        <f t="shared" si="304"/>
        <v/>
      </c>
      <c r="AI155" s="59" t="str">
        <f t="shared" si="304"/>
        <v/>
      </c>
      <c r="AJ155" s="58" t="str">
        <f t="shared" si="304"/>
        <v/>
      </c>
      <c r="AK155" s="59">
        <f t="shared" si="304"/>
        <v>4</v>
      </c>
      <c r="AL155" s="58" t="str">
        <f t="shared" si="304"/>
        <v/>
      </c>
      <c r="AM155" s="60" t="str">
        <f t="shared" si="304"/>
        <v/>
      </c>
    </row>
    <row r="156" ht="15.75" customHeight="1">
      <c r="A156" s="64">
        <v>151.0</v>
      </c>
      <c r="B156" s="51" t="str">
        <f>VLOOKUP(A156,Times_2023!B153:C583,2,FALSE)</f>
        <v>0:24:25</v>
      </c>
      <c r="C156" s="52" t="str">
        <f>VLOOKUP($A156,Raw,3,FALSE)</f>
        <v>James Mills</v>
      </c>
      <c r="D156" s="62" t="str">
        <f>VLOOKUP($A156,Raw,2,FALSE)</f>
        <v>ELY</v>
      </c>
      <c r="E156" s="62" t="str">
        <f>VLOOKUP($A156,Raw,4,FALSE)</f>
        <v>M</v>
      </c>
      <c r="F156" s="62">
        <f t="shared" si="5"/>
        <v>125</v>
      </c>
      <c r="G156" s="63" t="str">
        <f t="shared" si="6"/>
        <v>ELY-M</v>
      </c>
      <c r="H156" s="22" t="str">
        <f t="shared" ref="H156:W156" si="305">IF($G156=H$4&amp;"-"&amp;H$5,IF(COUNTIF($G$6:$G156,"="&amp;$G156)&gt;5,"",$F156),"")</f>
        <v/>
      </c>
      <c r="I156" s="23" t="str">
        <f t="shared" si="305"/>
        <v/>
      </c>
      <c r="J156" s="24" t="str">
        <f t="shared" si="305"/>
        <v/>
      </c>
      <c r="K156" s="23" t="str">
        <f t="shared" si="305"/>
        <v/>
      </c>
      <c r="L156" s="24" t="str">
        <f t="shared" si="305"/>
        <v/>
      </c>
      <c r="M156" s="23" t="str">
        <f t="shared" si="305"/>
        <v/>
      </c>
      <c r="N156" s="24" t="str">
        <f t="shared" si="305"/>
        <v/>
      </c>
      <c r="O156" s="23" t="str">
        <f t="shared" si="305"/>
        <v/>
      </c>
      <c r="P156" s="24" t="str">
        <f t="shared" si="305"/>
        <v/>
      </c>
      <c r="Q156" s="23" t="str">
        <f t="shared" si="305"/>
        <v/>
      </c>
      <c r="R156" s="24" t="str">
        <f t="shared" si="305"/>
        <v/>
      </c>
      <c r="S156" s="23" t="str">
        <f t="shared" si="305"/>
        <v/>
      </c>
      <c r="T156" s="24" t="str">
        <f t="shared" si="305"/>
        <v/>
      </c>
      <c r="U156" s="23" t="str">
        <f t="shared" si="305"/>
        <v/>
      </c>
      <c r="V156" s="24" t="str">
        <f t="shared" si="305"/>
        <v/>
      </c>
      <c r="W156" s="25" t="str">
        <f t="shared" si="305"/>
        <v/>
      </c>
      <c r="X156" s="58" t="str">
        <f t="shared" ref="X156:AM156" si="306">IF($G156=X$4&amp;"-"&amp;X$5,IF(COUNTIF($G$6:$G156,"="&amp;$G156)&gt;1000,"",MAX(X$6:X155)+1),"")</f>
        <v/>
      </c>
      <c r="Y156" s="59" t="str">
        <f t="shared" si="306"/>
        <v/>
      </c>
      <c r="Z156" s="58" t="str">
        <f t="shared" si="306"/>
        <v/>
      </c>
      <c r="AA156" s="59" t="str">
        <f t="shared" si="306"/>
        <v/>
      </c>
      <c r="AB156" s="58">
        <f t="shared" si="306"/>
        <v>23</v>
      </c>
      <c r="AC156" s="59" t="str">
        <f t="shared" si="306"/>
        <v/>
      </c>
      <c r="AD156" s="58" t="str">
        <f t="shared" si="306"/>
        <v/>
      </c>
      <c r="AE156" s="59" t="str">
        <f t="shared" si="306"/>
        <v/>
      </c>
      <c r="AF156" s="58" t="str">
        <f t="shared" si="306"/>
        <v/>
      </c>
      <c r="AG156" s="59" t="str">
        <f t="shared" si="306"/>
        <v/>
      </c>
      <c r="AH156" s="58" t="str">
        <f t="shared" si="306"/>
        <v/>
      </c>
      <c r="AI156" s="59" t="str">
        <f t="shared" si="306"/>
        <v/>
      </c>
      <c r="AJ156" s="58" t="str">
        <f t="shared" si="306"/>
        <v/>
      </c>
      <c r="AK156" s="59" t="str">
        <f t="shared" si="306"/>
        <v/>
      </c>
      <c r="AL156" s="58" t="str">
        <f t="shared" si="306"/>
        <v/>
      </c>
      <c r="AM156" s="60" t="str">
        <f t="shared" si="306"/>
        <v/>
      </c>
    </row>
    <row r="157" ht="15.75" customHeight="1">
      <c r="A157" s="61">
        <v>152.0</v>
      </c>
      <c r="B157" s="51" t="str">
        <f>VLOOKUP(A157,Times_2023!B154:C584,2,FALSE)</f>
        <v>0:24:27</v>
      </c>
      <c r="C157" s="52" t="str">
        <f>VLOOKUP($A157,Raw,3,FALSE)</f>
        <v>Trish Barker-Barrett</v>
      </c>
      <c r="D157" s="62" t="str">
        <f>VLOOKUP($A157,Raw,2,FALSE)</f>
        <v>HI</v>
      </c>
      <c r="E157" s="62" t="str">
        <f>VLOOKUP($A157,Raw,4,FALSE)</f>
        <v>F</v>
      </c>
      <c r="F157" s="62">
        <f t="shared" si="5"/>
        <v>27</v>
      </c>
      <c r="G157" s="63" t="str">
        <f t="shared" si="6"/>
        <v>HI-F</v>
      </c>
      <c r="H157" s="22" t="str">
        <f t="shared" ref="H157:W157" si="307">IF($G157=H$4&amp;"-"&amp;H$5,IF(COUNTIF($G$6:$G157,"="&amp;$G157)&gt;5,"",$F157),"")</f>
        <v/>
      </c>
      <c r="I157" s="23" t="str">
        <f t="shared" si="307"/>
        <v/>
      </c>
      <c r="J157" s="24" t="str">
        <f t="shared" si="307"/>
        <v/>
      </c>
      <c r="K157" s="23" t="str">
        <f t="shared" si="307"/>
        <v/>
      </c>
      <c r="L157" s="24" t="str">
        <f t="shared" si="307"/>
        <v/>
      </c>
      <c r="M157" s="23" t="str">
        <f t="shared" si="307"/>
        <v/>
      </c>
      <c r="N157" s="24" t="str">
        <f t="shared" si="307"/>
        <v/>
      </c>
      <c r="O157" s="23">
        <f t="shared" si="307"/>
        <v>27</v>
      </c>
      <c r="P157" s="24" t="str">
        <f t="shared" si="307"/>
        <v/>
      </c>
      <c r="Q157" s="23" t="str">
        <f t="shared" si="307"/>
        <v/>
      </c>
      <c r="R157" s="24" t="str">
        <f t="shared" si="307"/>
        <v/>
      </c>
      <c r="S157" s="23" t="str">
        <f t="shared" si="307"/>
        <v/>
      </c>
      <c r="T157" s="24" t="str">
        <f t="shared" si="307"/>
        <v/>
      </c>
      <c r="U157" s="23" t="str">
        <f t="shared" si="307"/>
        <v/>
      </c>
      <c r="V157" s="24" t="str">
        <f t="shared" si="307"/>
        <v/>
      </c>
      <c r="W157" s="25" t="str">
        <f t="shared" si="307"/>
        <v/>
      </c>
      <c r="X157" s="58" t="str">
        <f t="shared" ref="X157:AM157" si="308">IF($G157=X$4&amp;"-"&amp;X$5,IF(COUNTIF($G$6:$G157,"="&amp;$G157)&gt;1000,"",MAX(X$6:X156)+1),"")</f>
        <v/>
      </c>
      <c r="Y157" s="59" t="str">
        <f t="shared" si="308"/>
        <v/>
      </c>
      <c r="Z157" s="58" t="str">
        <f t="shared" si="308"/>
        <v/>
      </c>
      <c r="AA157" s="59" t="str">
        <f t="shared" si="308"/>
        <v/>
      </c>
      <c r="AB157" s="58" t="str">
        <f t="shared" si="308"/>
        <v/>
      </c>
      <c r="AC157" s="59" t="str">
        <f t="shared" si="308"/>
        <v/>
      </c>
      <c r="AD157" s="58" t="str">
        <f t="shared" si="308"/>
        <v/>
      </c>
      <c r="AE157" s="59">
        <f t="shared" si="308"/>
        <v>4</v>
      </c>
      <c r="AF157" s="58" t="str">
        <f t="shared" si="308"/>
        <v/>
      </c>
      <c r="AG157" s="59" t="str">
        <f t="shared" si="308"/>
        <v/>
      </c>
      <c r="AH157" s="58" t="str">
        <f t="shared" si="308"/>
        <v/>
      </c>
      <c r="AI157" s="59" t="str">
        <f t="shared" si="308"/>
        <v/>
      </c>
      <c r="AJ157" s="58" t="str">
        <f t="shared" si="308"/>
        <v/>
      </c>
      <c r="AK157" s="59" t="str">
        <f t="shared" si="308"/>
        <v/>
      </c>
      <c r="AL157" s="58" t="str">
        <f t="shared" si="308"/>
        <v/>
      </c>
      <c r="AM157" s="60" t="str">
        <f t="shared" si="308"/>
        <v/>
      </c>
    </row>
    <row r="158" ht="15.75" customHeight="1">
      <c r="A158" s="64">
        <v>153.0</v>
      </c>
      <c r="B158" s="51" t="str">
        <f>VLOOKUP(A158,Times_2023!B155:C585,2,FALSE)</f>
        <v>0:24:31</v>
      </c>
      <c r="C158" s="52" t="str">
        <f>VLOOKUP($A158,Raw,3,FALSE)</f>
        <v>Estivy Perez</v>
      </c>
      <c r="D158" s="62" t="str">
        <f>VLOOKUP($A158,Raw,2,FALSE)</f>
        <v>ELY</v>
      </c>
      <c r="E158" s="62" t="str">
        <f>VLOOKUP($A158,Raw,4,FALSE)</f>
        <v>M</v>
      </c>
      <c r="F158" s="62">
        <f t="shared" si="5"/>
        <v>126</v>
      </c>
      <c r="G158" s="63" t="str">
        <f t="shared" si="6"/>
        <v>ELY-M</v>
      </c>
      <c r="H158" s="22" t="str">
        <f t="shared" ref="H158:W158" si="309">IF($G158=H$4&amp;"-"&amp;H$5,IF(COUNTIF($G$6:$G158,"="&amp;$G158)&gt;5,"",$F158),"")</f>
        <v/>
      </c>
      <c r="I158" s="23" t="str">
        <f t="shared" si="309"/>
        <v/>
      </c>
      <c r="J158" s="24" t="str">
        <f t="shared" si="309"/>
        <v/>
      </c>
      <c r="K158" s="23" t="str">
        <f t="shared" si="309"/>
        <v/>
      </c>
      <c r="L158" s="24" t="str">
        <f t="shared" si="309"/>
        <v/>
      </c>
      <c r="M158" s="23" t="str">
        <f t="shared" si="309"/>
        <v/>
      </c>
      <c r="N158" s="24" t="str">
        <f t="shared" si="309"/>
        <v/>
      </c>
      <c r="O158" s="23" t="str">
        <f t="shared" si="309"/>
        <v/>
      </c>
      <c r="P158" s="24" t="str">
        <f t="shared" si="309"/>
        <v/>
      </c>
      <c r="Q158" s="23" t="str">
        <f t="shared" si="309"/>
        <v/>
      </c>
      <c r="R158" s="24" t="str">
        <f t="shared" si="309"/>
        <v/>
      </c>
      <c r="S158" s="23" t="str">
        <f t="shared" si="309"/>
        <v/>
      </c>
      <c r="T158" s="24" t="str">
        <f t="shared" si="309"/>
        <v/>
      </c>
      <c r="U158" s="23" t="str">
        <f t="shared" si="309"/>
        <v/>
      </c>
      <c r="V158" s="24" t="str">
        <f t="shared" si="309"/>
        <v/>
      </c>
      <c r="W158" s="25" t="str">
        <f t="shared" si="309"/>
        <v/>
      </c>
      <c r="X158" s="58" t="str">
        <f t="shared" ref="X158:AM158" si="310">IF($G158=X$4&amp;"-"&amp;X$5,IF(COUNTIF($G$6:$G158,"="&amp;$G158)&gt;1000,"",MAX(X$6:X157)+1),"")</f>
        <v/>
      </c>
      <c r="Y158" s="59" t="str">
        <f t="shared" si="310"/>
        <v/>
      </c>
      <c r="Z158" s="58" t="str">
        <f t="shared" si="310"/>
        <v/>
      </c>
      <c r="AA158" s="59" t="str">
        <f t="shared" si="310"/>
        <v/>
      </c>
      <c r="AB158" s="58">
        <f t="shared" si="310"/>
        <v>24</v>
      </c>
      <c r="AC158" s="59" t="str">
        <f t="shared" si="310"/>
        <v/>
      </c>
      <c r="AD158" s="58" t="str">
        <f t="shared" si="310"/>
        <v/>
      </c>
      <c r="AE158" s="59" t="str">
        <f t="shared" si="310"/>
        <v/>
      </c>
      <c r="AF158" s="58" t="str">
        <f t="shared" si="310"/>
        <v/>
      </c>
      <c r="AG158" s="59" t="str">
        <f t="shared" si="310"/>
        <v/>
      </c>
      <c r="AH158" s="58" t="str">
        <f t="shared" si="310"/>
        <v/>
      </c>
      <c r="AI158" s="59" t="str">
        <f t="shared" si="310"/>
        <v/>
      </c>
      <c r="AJ158" s="58" t="str">
        <f t="shared" si="310"/>
        <v/>
      </c>
      <c r="AK158" s="59" t="str">
        <f t="shared" si="310"/>
        <v/>
      </c>
      <c r="AL158" s="58" t="str">
        <f t="shared" si="310"/>
        <v/>
      </c>
      <c r="AM158" s="60" t="str">
        <f t="shared" si="310"/>
        <v/>
      </c>
    </row>
    <row r="159" ht="15.75" customHeight="1">
      <c r="A159" s="61">
        <v>154.0</v>
      </c>
      <c r="B159" s="51" t="str">
        <f>VLOOKUP(A159,Times_2023!B156:C586,2,FALSE)</f>
        <v>0:24:32</v>
      </c>
      <c r="C159" s="52" t="str">
        <f>VLOOKUP($A159,Raw,3,FALSE)</f>
        <v>Emily Sweatt</v>
      </c>
      <c r="D159" s="62" t="str">
        <f>VLOOKUP($A159,Raw,2,FALSE)</f>
        <v>ELY</v>
      </c>
      <c r="E159" s="62" t="str">
        <f>VLOOKUP($A159,Raw,4,FALSE)</f>
        <v>F</v>
      </c>
      <c r="F159" s="62">
        <f t="shared" si="5"/>
        <v>28</v>
      </c>
      <c r="G159" s="63" t="str">
        <f t="shared" si="6"/>
        <v>ELY-F</v>
      </c>
      <c r="H159" s="22" t="str">
        <f t="shared" ref="H159:W159" si="311">IF($G159=H$4&amp;"-"&amp;H$5,IF(COUNTIF($G$6:$G159,"="&amp;$G159)&gt;5,"",$F159),"")</f>
        <v/>
      </c>
      <c r="I159" s="23" t="str">
        <f t="shared" si="311"/>
        <v/>
      </c>
      <c r="J159" s="24" t="str">
        <f t="shared" si="311"/>
        <v/>
      </c>
      <c r="K159" s="23" t="str">
        <f t="shared" si="311"/>
        <v/>
      </c>
      <c r="L159" s="24" t="str">
        <f t="shared" si="311"/>
        <v/>
      </c>
      <c r="M159" s="23">
        <f t="shared" si="311"/>
        <v>28</v>
      </c>
      <c r="N159" s="24" t="str">
        <f t="shared" si="311"/>
        <v/>
      </c>
      <c r="O159" s="23" t="str">
        <f t="shared" si="311"/>
        <v/>
      </c>
      <c r="P159" s="24" t="str">
        <f t="shared" si="311"/>
        <v/>
      </c>
      <c r="Q159" s="23" t="str">
        <f t="shared" si="311"/>
        <v/>
      </c>
      <c r="R159" s="24" t="str">
        <f t="shared" si="311"/>
        <v/>
      </c>
      <c r="S159" s="23" t="str">
        <f t="shared" si="311"/>
        <v/>
      </c>
      <c r="T159" s="24" t="str">
        <f t="shared" si="311"/>
        <v/>
      </c>
      <c r="U159" s="23" t="str">
        <f t="shared" si="311"/>
        <v/>
      </c>
      <c r="V159" s="24" t="str">
        <f t="shared" si="311"/>
        <v/>
      </c>
      <c r="W159" s="25" t="str">
        <f t="shared" si="311"/>
        <v/>
      </c>
      <c r="X159" s="58" t="str">
        <f t="shared" ref="X159:AM159" si="312">IF($G159=X$4&amp;"-"&amp;X$5,IF(COUNTIF($G$6:$G159,"="&amp;$G159)&gt;1000,"",MAX(X$6:X158)+1),"")</f>
        <v/>
      </c>
      <c r="Y159" s="59" t="str">
        <f t="shared" si="312"/>
        <v/>
      </c>
      <c r="Z159" s="58" t="str">
        <f t="shared" si="312"/>
        <v/>
      </c>
      <c r="AA159" s="59" t="str">
        <f t="shared" si="312"/>
        <v/>
      </c>
      <c r="AB159" s="58" t="str">
        <f t="shared" si="312"/>
        <v/>
      </c>
      <c r="AC159" s="59">
        <f t="shared" si="312"/>
        <v>3</v>
      </c>
      <c r="AD159" s="58" t="str">
        <f t="shared" si="312"/>
        <v/>
      </c>
      <c r="AE159" s="59" t="str">
        <f t="shared" si="312"/>
        <v/>
      </c>
      <c r="AF159" s="58" t="str">
        <f t="shared" si="312"/>
        <v/>
      </c>
      <c r="AG159" s="59" t="str">
        <f t="shared" si="312"/>
        <v/>
      </c>
      <c r="AH159" s="58" t="str">
        <f t="shared" si="312"/>
        <v/>
      </c>
      <c r="AI159" s="59" t="str">
        <f t="shared" si="312"/>
        <v/>
      </c>
      <c r="AJ159" s="58" t="str">
        <f t="shared" si="312"/>
        <v/>
      </c>
      <c r="AK159" s="59" t="str">
        <f t="shared" si="312"/>
        <v/>
      </c>
      <c r="AL159" s="58" t="str">
        <f t="shared" si="312"/>
        <v/>
      </c>
      <c r="AM159" s="60" t="str">
        <f t="shared" si="312"/>
        <v/>
      </c>
    </row>
    <row r="160" ht="15.75" customHeight="1">
      <c r="A160" s="64">
        <v>155.0</v>
      </c>
      <c r="B160" s="51" t="str">
        <f>VLOOKUP(A160,Times_2023!B157:C587,2,FALSE)</f>
        <v>0:24:37</v>
      </c>
      <c r="C160" s="52" t="str">
        <f>VLOOKUP($A160,Raw,3,FALSE)</f>
        <v>Scott McCarthy</v>
      </c>
      <c r="D160" s="62" t="str">
        <f>VLOOKUP($A160,Raw,2,FALSE)</f>
        <v>HI</v>
      </c>
      <c r="E160" s="62" t="str">
        <f>VLOOKUP($A160,Raw,4,FALSE)</f>
        <v>M</v>
      </c>
      <c r="F160" s="62">
        <f t="shared" si="5"/>
        <v>127</v>
      </c>
      <c r="G160" s="63" t="str">
        <f t="shared" si="6"/>
        <v>HI-M</v>
      </c>
      <c r="H160" s="22" t="str">
        <f t="shared" ref="H160:W160" si="313">IF($G160=H$4&amp;"-"&amp;H$5,IF(COUNTIF($G$6:$G160,"="&amp;$G160)&gt;5,"",$F160),"")</f>
        <v/>
      </c>
      <c r="I160" s="23" t="str">
        <f t="shared" si="313"/>
        <v/>
      </c>
      <c r="J160" s="24" t="str">
        <f t="shared" si="313"/>
        <v/>
      </c>
      <c r="K160" s="23" t="str">
        <f t="shared" si="313"/>
        <v/>
      </c>
      <c r="L160" s="24" t="str">
        <f t="shared" si="313"/>
        <v/>
      </c>
      <c r="M160" s="23" t="str">
        <f t="shared" si="313"/>
        <v/>
      </c>
      <c r="N160" s="24" t="str">
        <f t="shared" si="313"/>
        <v/>
      </c>
      <c r="O160" s="23" t="str">
        <f t="shared" si="313"/>
        <v/>
      </c>
      <c r="P160" s="24" t="str">
        <f t="shared" si="313"/>
        <v/>
      </c>
      <c r="Q160" s="23" t="str">
        <f t="shared" si="313"/>
        <v/>
      </c>
      <c r="R160" s="24" t="str">
        <f t="shared" si="313"/>
        <v/>
      </c>
      <c r="S160" s="23" t="str">
        <f t="shared" si="313"/>
        <v/>
      </c>
      <c r="T160" s="24" t="str">
        <f t="shared" si="313"/>
        <v/>
      </c>
      <c r="U160" s="23" t="str">
        <f t="shared" si="313"/>
        <v/>
      </c>
      <c r="V160" s="24" t="str">
        <f t="shared" si="313"/>
        <v/>
      </c>
      <c r="W160" s="25" t="str">
        <f t="shared" si="313"/>
        <v/>
      </c>
      <c r="X160" s="58" t="str">
        <f t="shared" ref="X160:AM160" si="314">IF($G160=X$4&amp;"-"&amp;X$5,IF(COUNTIF($G$6:$G160,"="&amp;$G160)&gt;1000,"",MAX(X$6:X159)+1),"")</f>
        <v/>
      </c>
      <c r="Y160" s="59" t="str">
        <f t="shared" si="314"/>
        <v/>
      </c>
      <c r="Z160" s="58" t="str">
        <f t="shared" si="314"/>
        <v/>
      </c>
      <c r="AA160" s="59" t="str">
        <f t="shared" si="314"/>
        <v/>
      </c>
      <c r="AB160" s="58" t="str">
        <f t="shared" si="314"/>
        <v/>
      </c>
      <c r="AC160" s="59" t="str">
        <f t="shared" si="314"/>
        <v/>
      </c>
      <c r="AD160" s="58">
        <f t="shared" si="314"/>
        <v>16</v>
      </c>
      <c r="AE160" s="59" t="str">
        <f t="shared" si="314"/>
        <v/>
      </c>
      <c r="AF160" s="58" t="str">
        <f t="shared" si="314"/>
        <v/>
      </c>
      <c r="AG160" s="59" t="str">
        <f t="shared" si="314"/>
        <v/>
      </c>
      <c r="AH160" s="58" t="str">
        <f t="shared" si="314"/>
        <v/>
      </c>
      <c r="AI160" s="59" t="str">
        <f t="shared" si="314"/>
        <v/>
      </c>
      <c r="AJ160" s="58" t="str">
        <f t="shared" si="314"/>
        <v/>
      </c>
      <c r="AK160" s="59" t="str">
        <f t="shared" si="314"/>
        <v/>
      </c>
      <c r="AL160" s="58" t="str">
        <f t="shared" si="314"/>
        <v/>
      </c>
      <c r="AM160" s="60" t="str">
        <f t="shared" si="314"/>
        <v/>
      </c>
    </row>
    <row r="161" ht="15.75" customHeight="1">
      <c r="A161" s="61">
        <v>156.0</v>
      </c>
      <c r="B161" s="51" t="str">
        <f>VLOOKUP(A161,Times_2023!B158:C588,2,FALSE)</f>
        <v>0:24:38</v>
      </c>
      <c r="C161" s="52" t="str">
        <f>VLOOKUP($A161,Raw,3,FALSE)</f>
        <v>Clare Noble</v>
      </c>
      <c r="D161" s="62" t="str">
        <f>VLOOKUP($A161,Raw,2,FALSE)</f>
        <v>ELY</v>
      </c>
      <c r="E161" s="62" t="str">
        <f>VLOOKUP($A161,Raw,4,FALSE)</f>
        <v>F</v>
      </c>
      <c r="F161" s="62">
        <f t="shared" si="5"/>
        <v>29</v>
      </c>
      <c r="G161" s="63" t="str">
        <f t="shared" si="6"/>
        <v>ELY-F</v>
      </c>
      <c r="H161" s="22" t="str">
        <f t="shared" ref="H161:W161" si="315">IF($G161=H$4&amp;"-"&amp;H$5,IF(COUNTIF($G$6:$G161,"="&amp;$G161)&gt;5,"",$F161),"")</f>
        <v/>
      </c>
      <c r="I161" s="23" t="str">
        <f t="shared" si="315"/>
        <v/>
      </c>
      <c r="J161" s="24" t="str">
        <f t="shared" si="315"/>
        <v/>
      </c>
      <c r="K161" s="23" t="str">
        <f t="shared" si="315"/>
        <v/>
      </c>
      <c r="L161" s="24" t="str">
        <f t="shared" si="315"/>
        <v/>
      </c>
      <c r="M161" s="23">
        <f t="shared" si="315"/>
        <v>29</v>
      </c>
      <c r="N161" s="24" t="str">
        <f t="shared" si="315"/>
        <v/>
      </c>
      <c r="O161" s="23" t="str">
        <f t="shared" si="315"/>
        <v/>
      </c>
      <c r="P161" s="24" t="str">
        <f t="shared" si="315"/>
        <v/>
      </c>
      <c r="Q161" s="23" t="str">
        <f t="shared" si="315"/>
        <v/>
      </c>
      <c r="R161" s="24" t="str">
        <f t="shared" si="315"/>
        <v/>
      </c>
      <c r="S161" s="23" t="str">
        <f t="shared" si="315"/>
        <v/>
      </c>
      <c r="T161" s="24" t="str">
        <f t="shared" si="315"/>
        <v/>
      </c>
      <c r="U161" s="23" t="str">
        <f t="shared" si="315"/>
        <v/>
      </c>
      <c r="V161" s="24" t="str">
        <f t="shared" si="315"/>
        <v/>
      </c>
      <c r="W161" s="25" t="str">
        <f t="shared" si="315"/>
        <v/>
      </c>
      <c r="X161" s="58" t="str">
        <f t="shared" ref="X161:AM161" si="316">IF($G161=X$4&amp;"-"&amp;X$5,IF(COUNTIF($G$6:$G161,"="&amp;$G161)&gt;1000,"",MAX(X$6:X160)+1),"")</f>
        <v/>
      </c>
      <c r="Y161" s="59" t="str">
        <f t="shared" si="316"/>
        <v/>
      </c>
      <c r="Z161" s="58" t="str">
        <f t="shared" si="316"/>
        <v/>
      </c>
      <c r="AA161" s="59" t="str">
        <f t="shared" si="316"/>
        <v/>
      </c>
      <c r="AB161" s="58" t="str">
        <f t="shared" si="316"/>
        <v/>
      </c>
      <c r="AC161" s="59">
        <f t="shared" si="316"/>
        <v>4</v>
      </c>
      <c r="AD161" s="58" t="str">
        <f t="shared" si="316"/>
        <v/>
      </c>
      <c r="AE161" s="59" t="str">
        <f t="shared" si="316"/>
        <v/>
      </c>
      <c r="AF161" s="58" t="str">
        <f t="shared" si="316"/>
        <v/>
      </c>
      <c r="AG161" s="59" t="str">
        <f t="shared" si="316"/>
        <v/>
      </c>
      <c r="AH161" s="58" t="str">
        <f t="shared" si="316"/>
        <v/>
      </c>
      <c r="AI161" s="59" t="str">
        <f t="shared" si="316"/>
        <v/>
      </c>
      <c r="AJ161" s="58" t="str">
        <f t="shared" si="316"/>
        <v/>
      </c>
      <c r="AK161" s="59" t="str">
        <f t="shared" si="316"/>
        <v/>
      </c>
      <c r="AL161" s="58" t="str">
        <f t="shared" si="316"/>
        <v/>
      </c>
      <c r="AM161" s="60" t="str">
        <f t="shared" si="316"/>
        <v/>
      </c>
    </row>
    <row r="162" ht="15.75" customHeight="1">
      <c r="A162" s="64">
        <v>157.0</v>
      </c>
      <c r="B162" s="51" t="str">
        <f>VLOOKUP(A162,Times_2023!B159:C589,2,FALSE)</f>
        <v>0:24:40</v>
      </c>
      <c r="C162" s="52" t="str">
        <f>VLOOKUP($A162,Raw,3,FALSE)</f>
        <v>Ian Butcher</v>
      </c>
      <c r="D162" s="62" t="str">
        <f>VLOOKUP($A162,Raw,2,FALSE)</f>
        <v>NJ</v>
      </c>
      <c r="E162" s="62" t="str">
        <f>VLOOKUP($A162,Raw,4,FALSE)</f>
        <v>M</v>
      </c>
      <c r="F162" s="62">
        <f t="shared" si="5"/>
        <v>128</v>
      </c>
      <c r="G162" s="63" t="str">
        <f t="shared" si="6"/>
        <v>NJ-M</v>
      </c>
      <c r="H162" s="22" t="str">
        <f t="shared" ref="H162:W162" si="317">IF($G162=H$4&amp;"-"&amp;H$5,IF(COUNTIF($G$6:$G162,"="&amp;$G162)&gt;5,"",$F162),"")</f>
        <v/>
      </c>
      <c r="I162" s="23" t="str">
        <f t="shared" si="317"/>
        <v/>
      </c>
      <c r="J162" s="24" t="str">
        <f t="shared" si="317"/>
        <v/>
      </c>
      <c r="K162" s="23" t="str">
        <f t="shared" si="317"/>
        <v/>
      </c>
      <c r="L162" s="24" t="str">
        <f t="shared" si="317"/>
        <v/>
      </c>
      <c r="M162" s="23" t="str">
        <f t="shared" si="317"/>
        <v/>
      </c>
      <c r="N162" s="24" t="str">
        <f t="shared" si="317"/>
        <v/>
      </c>
      <c r="O162" s="23" t="str">
        <f t="shared" si="317"/>
        <v/>
      </c>
      <c r="P162" s="24" t="str">
        <f t="shared" si="317"/>
        <v/>
      </c>
      <c r="Q162" s="23" t="str">
        <f t="shared" si="317"/>
        <v/>
      </c>
      <c r="R162" s="24" t="str">
        <f t="shared" si="317"/>
        <v/>
      </c>
      <c r="S162" s="23" t="str">
        <f t="shared" si="317"/>
        <v/>
      </c>
      <c r="T162" s="24" t="str">
        <f t="shared" si="317"/>
        <v/>
      </c>
      <c r="U162" s="23" t="str">
        <f t="shared" si="317"/>
        <v/>
      </c>
      <c r="V162" s="24" t="str">
        <f t="shared" si="317"/>
        <v/>
      </c>
      <c r="W162" s="25" t="str">
        <f t="shared" si="317"/>
        <v/>
      </c>
      <c r="X162" s="58" t="str">
        <f t="shared" ref="X162:AM162" si="318">IF($G162=X$4&amp;"-"&amp;X$5,IF(COUNTIF($G$6:$G162,"="&amp;$G162)&gt;1000,"",MAX(X$6:X161)+1),"")</f>
        <v/>
      </c>
      <c r="Y162" s="59" t="str">
        <f t="shared" si="318"/>
        <v/>
      </c>
      <c r="Z162" s="58" t="str">
        <f t="shared" si="318"/>
        <v/>
      </c>
      <c r="AA162" s="59" t="str">
        <f t="shared" si="318"/>
        <v/>
      </c>
      <c r="AB162" s="58" t="str">
        <f t="shared" si="318"/>
        <v/>
      </c>
      <c r="AC162" s="59" t="str">
        <f t="shared" si="318"/>
        <v/>
      </c>
      <c r="AD162" s="58" t="str">
        <f t="shared" si="318"/>
        <v/>
      </c>
      <c r="AE162" s="59" t="str">
        <f t="shared" si="318"/>
        <v/>
      </c>
      <c r="AF162" s="58" t="str">
        <f t="shared" si="318"/>
        <v/>
      </c>
      <c r="AG162" s="59" t="str">
        <f t="shared" si="318"/>
        <v/>
      </c>
      <c r="AH162" s="58">
        <f t="shared" si="318"/>
        <v>14</v>
      </c>
      <c r="AI162" s="59" t="str">
        <f t="shared" si="318"/>
        <v/>
      </c>
      <c r="AJ162" s="58" t="str">
        <f t="shared" si="318"/>
        <v/>
      </c>
      <c r="AK162" s="59" t="str">
        <f t="shared" si="318"/>
        <v/>
      </c>
      <c r="AL162" s="58" t="str">
        <f t="shared" si="318"/>
        <v/>
      </c>
      <c r="AM162" s="60" t="str">
        <f t="shared" si="318"/>
        <v/>
      </c>
    </row>
    <row r="163" ht="15.75" customHeight="1">
      <c r="A163" s="61">
        <v>158.0</v>
      </c>
      <c r="B163" s="51" t="str">
        <f>VLOOKUP(A163,Times_2023!B160:C590,2,FALSE)</f>
        <v>0:24:41</v>
      </c>
      <c r="C163" s="52" t="str">
        <f>VLOOKUP($A163,Raw,3,FALSE)</f>
        <v>Teresa Almeida</v>
      </c>
      <c r="D163" s="62" t="str">
        <f>VLOOKUP($A163,Raw,2,FALSE)</f>
        <v>CTC</v>
      </c>
      <c r="E163" s="62" t="str">
        <f>VLOOKUP($A163,Raw,4,FALSE)</f>
        <v>F</v>
      </c>
      <c r="F163" s="62">
        <f t="shared" si="5"/>
        <v>30</v>
      </c>
      <c r="G163" s="63" t="str">
        <f t="shared" si="6"/>
        <v>CTC-F</v>
      </c>
      <c r="H163" s="22" t="str">
        <f t="shared" ref="H163:W163" si="319">IF($G163=H$4&amp;"-"&amp;H$5,IF(COUNTIF($G$6:$G163,"="&amp;$G163)&gt;5,"",$F163),"")</f>
        <v/>
      </c>
      <c r="I163" s="23" t="str">
        <f t="shared" si="319"/>
        <v/>
      </c>
      <c r="J163" s="24" t="str">
        <f t="shared" si="319"/>
        <v/>
      </c>
      <c r="K163" s="23">
        <f t="shared" si="319"/>
        <v>30</v>
      </c>
      <c r="L163" s="24" t="str">
        <f t="shared" si="319"/>
        <v/>
      </c>
      <c r="M163" s="23" t="str">
        <f t="shared" si="319"/>
        <v/>
      </c>
      <c r="N163" s="24" t="str">
        <f t="shared" si="319"/>
        <v/>
      </c>
      <c r="O163" s="23" t="str">
        <f t="shared" si="319"/>
        <v/>
      </c>
      <c r="P163" s="24" t="str">
        <f t="shared" si="319"/>
        <v/>
      </c>
      <c r="Q163" s="23" t="str">
        <f t="shared" si="319"/>
        <v/>
      </c>
      <c r="R163" s="24" t="str">
        <f t="shared" si="319"/>
        <v/>
      </c>
      <c r="S163" s="23" t="str">
        <f t="shared" si="319"/>
        <v/>
      </c>
      <c r="T163" s="24" t="str">
        <f t="shared" si="319"/>
        <v/>
      </c>
      <c r="U163" s="23" t="str">
        <f t="shared" si="319"/>
        <v/>
      </c>
      <c r="V163" s="24" t="str">
        <f t="shared" si="319"/>
        <v/>
      </c>
      <c r="W163" s="25" t="str">
        <f t="shared" si="319"/>
        <v/>
      </c>
      <c r="X163" s="58" t="str">
        <f t="shared" ref="X163:AM163" si="320">IF($G163=X$4&amp;"-"&amp;X$5,IF(COUNTIF($G$6:$G163,"="&amp;$G163)&gt;1000,"",MAX(X$6:X162)+1),"")</f>
        <v/>
      </c>
      <c r="Y163" s="59" t="str">
        <f t="shared" si="320"/>
        <v/>
      </c>
      <c r="Z163" s="58" t="str">
        <f t="shared" si="320"/>
        <v/>
      </c>
      <c r="AA163" s="59">
        <f t="shared" si="320"/>
        <v>5</v>
      </c>
      <c r="AB163" s="58" t="str">
        <f t="shared" si="320"/>
        <v/>
      </c>
      <c r="AC163" s="59" t="str">
        <f t="shared" si="320"/>
        <v/>
      </c>
      <c r="AD163" s="58" t="str">
        <f t="shared" si="320"/>
        <v/>
      </c>
      <c r="AE163" s="59" t="str">
        <f t="shared" si="320"/>
        <v/>
      </c>
      <c r="AF163" s="58" t="str">
        <f t="shared" si="320"/>
        <v/>
      </c>
      <c r="AG163" s="59" t="str">
        <f t="shared" si="320"/>
        <v/>
      </c>
      <c r="AH163" s="58" t="str">
        <f t="shared" si="320"/>
        <v/>
      </c>
      <c r="AI163" s="59" t="str">
        <f t="shared" si="320"/>
        <v/>
      </c>
      <c r="AJ163" s="58" t="str">
        <f t="shared" si="320"/>
        <v/>
      </c>
      <c r="AK163" s="59" t="str">
        <f t="shared" si="320"/>
        <v/>
      </c>
      <c r="AL163" s="58" t="str">
        <f t="shared" si="320"/>
        <v/>
      </c>
      <c r="AM163" s="60" t="str">
        <f t="shared" si="320"/>
        <v/>
      </c>
    </row>
    <row r="164" ht="15.75" customHeight="1">
      <c r="A164" s="64">
        <v>159.0</v>
      </c>
      <c r="B164" s="51" t="str">
        <f>VLOOKUP(A164,Times_2023!B161:C591,2,FALSE)</f>
        <v>0:24:42</v>
      </c>
      <c r="C164" s="52" t="str">
        <f>VLOOKUP($A164,Raw,3,FALSE)</f>
        <v>Paul Feetenby</v>
      </c>
      <c r="D164" s="62" t="str">
        <f>VLOOKUP($A164,Raw,2,FALSE)</f>
        <v>HI</v>
      </c>
      <c r="E164" s="62" t="str">
        <f>VLOOKUP($A164,Raw,4,FALSE)</f>
        <v>M</v>
      </c>
      <c r="F164" s="62">
        <f t="shared" si="5"/>
        <v>129</v>
      </c>
      <c r="G164" s="63" t="str">
        <f t="shared" si="6"/>
        <v>HI-M</v>
      </c>
      <c r="H164" s="22" t="str">
        <f t="shared" ref="H164:W164" si="321">IF($G164=H$4&amp;"-"&amp;H$5,IF(COUNTIF($G$6:$G164,"="&amp;$G164)&gt;5,"",$F164),"")</f>
        <v/>
      </c>
      <c r="I164" s="23" t="str">
        <f t="shared" si="321"/>
        <v/>
      </c>
      <c r="J164" s="24" t="str">
        <f t="shared" si="321"/>
        <v/>
      </c>
      <c r="K164" s="23" t="str">
        <f t="shared" si="321"/>
        <v/>
      </c>
      <c r="L164" s="24" t="str">
        <f t="shared" si="321"/>
        <v/>
      </c>
      <c r="M164" s="23" t="str">
        <f t="shared" si="321"/>
        <v/>
      </c>
      <c r="N164" s="24" t="str">
        <f t="shared" si="321"/>
        <v/>
      </c>
      <c r="O164" s="23" t="str">
        <f t="shared" si="321"/>
        <v/>
      </c>
      <c r="P164" s="24" t="str">
        <f t="shared" si="321"/>
        <v/>
      </c>
      <c r="Q164" s="23" t="str">
        <f t="shared" si="321"/>
        <v/>
      </c>
      <c r="R164" s="24" t="str">
        <f t="shared" si="321"/>
        <v/>
      </c>
      <c r="S164" s="23" t="str">
        <f t="shared" si="321"/>
        <v/>
      </c>
      <c r="T164" s="24" t="str">
        <f t="shared" si="321"/>
        <v/>
      </c>
      <c r="U164" s="23" t="str">
        <f t="shared" si="321"/>
        <v/>
      </c>
      <c r="V164" s="24" t="str">
        <f t="shared" si="321"/>
        <v/>
      </c>
      <c r="W164" s="25" t="str">
        <f t="shared" si="321"/>
        <v/>
      </c>
      <c r="X164" s="58" t="str">
        <f t="shared" ref="X164:AM164" si="322">IF($G164=X$4&amp;"-"&amp;X$5,IF(COUNTIF($G$6:$G164,"="&amp;$G164)&gt;1000,"",MAX(X$6:X163)+1),"")</f>
        <v/>
      </c>
      <c r="Y164" s="59" t="str">
        <f t="shared" si="322"/>
        <v/>
      </c>
      <c r="Z164" s="58" t="str">
        <f t="shared" si="322"/>
        <v/>
      </c>
      <c r="AA164" s="59" t="str">
        <f t="shared" si="322"/>
        <v/>
      </c>
      <c r="AB164" s="58" t="str">
        <f t="shared" si="322"/>
        <v/>
      </c>
      <c r="AC164" s="59" t="str">
        <f t="shared" si="322"/>
        <v/>
      </c>
      <c r="AD164" s="58">
        <f t="shared" si="322"/>
        <v>17</v>
      </c>
      <c r="AE164" s="59" t="str">
        <f t="shared" si="322"/>
        <v/>
      </c>
      <c r="AF164" s="58" t="str">
        <f t="shared" si="322"/>
        <v/>
      </c>
      <c r="AG164" s="59" t="str">
        <f t="shared" si="322"/>
        <v/>
      </c>
      <c r="AH164" s="58" t="str">
        <f t="shared" si="322"/>
        <v/>
      </c>
      <c r="AI164" s="59" t="str">
        <f t="shared" si="322"/>
        <v/>
      </c>
      <c r="AJ164" s="58" t="str">
        <f t="shared" si="322"/>
        <v/>
      </c>
      <c r="AK164" s="59" t="str">
        <f t="shared" si="322"/>
        <v/>
      </c>
      <c r="AL164" s="58" t="str">
        <f t="shared" si="322"/>
        <v/>
      </c>
      <c r="AM164" s="60" t="str">
        <f t="shared" si="322"/>
        <v/>
      </c>
    </row>
    <row r="165" ht="15.75" customHeight="1">
      <c r="A165" s="61">
        <v>160.0</v>
      </c>
      <c r="B165" s="51" t="str">
        <f>VLOOKUP(A165,Times_2023!B162:C592,2,FALSE)</f>
        <v>0:24:45</v>
      </c>
      <c r="C165" s="52" t="str">
        <f>VLOOKUP($A165,Raw,3,FALSE)</f>
        <v>Chris Allen</v>
      </c>
      <c r="D165" s="62" t="str">
        <f>VLOOKUP($A165,Raw,2,FALSE)</f>
        <v>RR</v>
      </c>
      <c r="E165" s="62" t="str">
        <f>VLOOKUP($A165,Raw,4,FALSE)</f>
        <v>M</v>
      </c>
      <c r="F165" s="62">
        <f t="shared" si="5"/>
        <v>130</v>
      </c>
      <c r="G165" s="63" t="str">
        <f t="shared" si="6"/>
        <v>RR-M</v>
      </c>
      <c r="H165" s="22" t="str">
        <f t="shared" ref="H165:W165" si="323">IF($G165=H$4&amp;"-"&amp;H$5,IF(COUNTIF($G$6:$G165,"="&amp;$G165)&gt;5,"",$F165),"")</f>
        <v/>
      </c>
      <c r="I165" s="23" t="str">
        <f t="shared" si="323"/>
        <v/>
      </c>
      <c r="J165" s="24" t="str">
        <f t="shared" si="323"/>
        <v/>
      </c>
      <c r="K165" s="23" t="str">
        <f t="shared" si="323"/>
        <v/>
      </c>
      <c r="L165" s="24" t="str">
        <f t="shared" si="323"/>
        <v/>
      </c>
      <c r="M165" s="23" t="str">
        <f t="shared" si="323"/>
        <v/>
      </c>
      <c r="N165" s="24" t="str">
        <f t="shared" si="323"/>
        <v/>
      </c>
      <c r="O165" s="23" t="str">
        <f t="shared" si="323"/>
        <v/>
      </c>
      <c r="P165" s="24" t="str">
        <f t="shared" si="323"/>
        <v/>
      </c>
      <c r="Q165" s="23" t="str">
        <f t="shared" si="323"/>
        <v/>
      </c>
      <c r="R165" s="24" t="str">
        <f t="shared" si="323"/>
        <v/>
      </c>
      <c r="S165" s="23" t="str">
        <f t="shared" si="323"/>
        <v/>
      </c>
      <c r="T165" s="24" t="str">
        <f t="shared" si="323"/>
        <v/>
      </c>
      <c r="U165" s="23" t="str">
        <f t="shared" si="323"/>
        <v/>
      </c>
      <c r="V165" s="24" t="str">
        <f t="shared" si="323"/>
        <v/>
      </c>
      <c r="W165" s="25" t="str">
        <f t="shared" si="323"/>
        <v/>
      </c>
      <c r="X165" s="58" t="str">
        <f t="shared" ref="X165:AM165" si="324">IF($G165=X$4&amp;"-"&amp;X$5,IF(COUNTIF($G$6:$G165,"="&amp;$G165)&gt;1000,"",MAX(X$6:X164)+1),"")</f>
        <v/>
      </c>
      <c r="Y165" s="59" t="str">
        <f t="shared" si="324"/>
        <v/>
      </c>
      <c r="Z165" s="58" t="str">
        <f t="shared" si="324"/>
        <v/>
      </c>
      <c r="AA165" s="59" t="str">
        <f t="shared" si="324"/>
        <v/>
      </c>
      <c r="AB165" s="58" t="str">
        <f t="shared" si="324"/>
        <v/>
      </c>
      <c r="AC165" s="59" t="str">
        <f t="shared" si="324"/>
        <v/>
      </c>
      <c r="AD165" s="58" t="str">
        <f t="shared" si="324"/>
        <v/>
      </c>
      <c r="AE165" s="59" t="str">
        <f t="shared" si="324"/>
        <v/>
      </c>
      <c r="AF165" s="58" t="str">
        <f t="shared" si="324"/>
        <v/>
      </c>
      <c r="AG165" s="59" t="str">
        <f t="shared" si="324"/>
        <v/>
      </c>
      <c r="AH165" s="58" t="str">
        <f t="shared" si="324"/>
        <v/>
      </c>
      <c r="AI165" s="59" t="str">
        <f t="shared" si="324"/>
        <v/>
      </c>
      <c r="AJ165" s="58">
        <f t="shared" si="324"/>
        <v>13</v>
      </c>
      <c r="AK165" s="59" t="str">
        <f t="shared" si="324"/>
        <v/>
      </c>
      <c r="AL165" s="58" t="str">
        <f t="shared" si="324"/>
        <v/>
      </c>
      <c r="AM165" s="60" t="str">
        <f t="shared" si="324"/>
        <v/>
      </c>
    </row>
    <row r="166" ht="15.75" customHeight="1">
      <c r="A166" s="64">
        <v>161.0</v>
      </c>
      <c r="B166" s="51" t="str">
        <f>VLOOKUP(A166,Times_2023!B163:C593,2,FALSE)</f>
        <v>0:24:47</v>
      </c>
      <c r="C166" s="52" t="str">
        <f>VLOOKUP($A166,Raw,3,FALSE)</f>
        <v>Jen Moss</v>
      </c>
      <c r="D166" s="62" t="str">
        <f>VLOOKUP($A166,Raw,2,FALSE)</f>
        <v>HI</v>
      </c>
      <c r="E166" s="62" t="str">
        <f>VLOOKUP($A166,Raw,4,FALSE)</f>
        <v>F</v>
      </c>
      <c r="F166" s="62">
        <f t="shared" si="5"/>
        <v>31</v>
      </c>
      <c r="G166" s="63" t="str">
        <f t="shared" si="6"/>
        <v>HI-F</v>
      </c>
      <c r="H166" s="22" t="str">
        <f t="shared" ref="H166:W166" si="325">IF($G166=H$4&amp;"-"&amp;H$5,IF(COUNTIF($G$6:$G166,"="&amp;$G166)&gt;5,"",$F166),"")</f>
        <v/>
      </c>
      <c r="I166" s="23" t="str">
        <f t="shared" si="325"/>
        <v/>
      </c>
      <c r="J166" s="24" t="str">
        <f t="shared" si="325"/>
        <v/>
      </c>
      <c r="K166" s="23" t="str">
        <f t="shared" si="325"/>
        <v/>
      </c>
      <c r="L166" s="24" t="str">
        <f t="shared" si="325"/>
        <v/>
      </c>
      <c r="M166" s="23" t="str">
        <f t="shared" si="325"/>
        <v/>
      </c>
      <c r="N166" s="24" t="str">
        <f t="shared" si="325"/>
        <v/>
      </c>
      <c r="O166" s="23">
        <f t="shared" si="325"/>
        <v>31</v>
      </c>
      <c r="P166" s="24" t="str">
        <f t="shared" si="325"/>
        <v/>
      </c>
      <c r="Q166" s="23" t="str">
        <f t="shared" si="325"/>
        <v/>
      </c>
      <c r="R166" s="24" t="str">
        <f t="shared" si="325"/>
        <v/>
      </c>
      <c r="S166" s="23" t="str">
        <f t="shared" si="325"/>
        <v/>
      </c>
      <c r="T166" s="24" t="str">
        <f t="shared" si="325"/>
        <v/>
      </c>
      <c r="U166" s="23" t="str">
        <f t="shared" si="325"/>
        <v/>
      </c>
      <c r="V166" s="24" t="str">
        <f t="shared" si="325"/>
        <v/>
      </c>
      <c r="W166" s="25" t="str">
        <f t="shared" si="325"/>
        <v/>
      </c>
      <c r="X166" s="58" t="str">
        <f t="shared" ref="X166:AM166" si="326">IF($G166=X$4&amp;"-"&amp;X$5,IF(COUNTIF($G$6:$G166,"="&amp;$G166)&gt;1000,"",MAX(X$6:X165)+1),"")</f>
        <v/>
      </c>
      <c r="Y166" s="59" t="str">
        <f t="shared" si="326"/>
        <v/>
      </c>
      <c r="Z166" s="58" t="str">
        <f t="shared" si="326"/>
        <v/>
      </c>
      <c r="AA166" s="59" t="str">
        <f t="shared" si="326"/>
        <v/>
      </c>
      <c r="AB166" s="58" t="str">
        <f t="shared" si="326"/>
        <v/>
      </c>
      <c r="AC166" s="59" t="str">
        <f t="shared" si="326"/>
        <v/>
      </c>
      <c r="AD166" s="58" t="str">
        <f t="shared" si="326"/>
        <v/>
      </c>
      <c r="AE166" s="59">
        <f t="shared" si="326"/>
        <v>5</v>
      </c>
      <c r="AF166" s="58" t="str">
        <f t="shared" si="326"/>
        <v/>
      </c>
      <c r="AG166" s="59" t="str">
        <f t="shared" si="326"/>
        <v/>
      </c>
      <c r="AH166" s="58" t="str">
        <f t="shared" si="326"/>
        <v/>
      </c>
      <c r="AI166" s="59" t="str">
        <f t="shared" si="326"/>
        <v/>
      </c>
      <c r="AJ166" s="58" t="str">
        <f t="shared" si="326"/>
        <v/>
      </c>
      <c r="AK166" s="59" t="str">
        <f t="shared" si="326"/>
        <v/>
      </c>
      <c r="AL166" s="58" t="str">
        <f t="shared" si="326"/>
        <v/>
      </c>
      <c r="AM166" s="60" t="str">
        <f t="shared" si="326"/>
        <v/>
      </c>
    </row>
    <row r="167" ht="15.75" customHeight="1">
      <c r="A167" s="61">
        <v>162.0</v>
      </c>
      <c r="B167" s="51" t="str">
        <f>VLOOKUP(A167,Times_2023!B164:C594,2,FALSE)</f>
        <v>0:24:51</v>
      </c>
      <c r="C167" s="52" t="str">
        <f>VLOOKUP($A167,Raw,3,FALSE)</f>
        <v>Mark Thackstone</v>
      </c>
      <c r="D167" s="62" t="str">
        <f>VLOOKUP($A167,Raw,2,FALSE)</f>
        <v>SS</v>
      </c>
      <c r="E167" s="62" t="str">
        <f>VLOOKUP($A167,Raw,4,FALSE)</f>
        <v>M</v>
      </c>
      <c r="F167" s="62">
        <f t="shared" si="5"/>
        <v>131</v>
      </c>
      <c r="G167" s="63" t="str">
        <f t="shared" si="6"/>
        <v>SS-M</v>
      </c>
      <c r="H167" s="22" t="str">
        <f t="shared" ref="H167:W167" si="327">IF($G167=H$4&amp;"-"&amp;H$5,IF(COUNTIF($G$6:$G167,"="&amp;$G167)&gt;5,"",$F167),"")</f>
        <v/>
      </c>
      <c r="I167" s="23" t="str">
        <f t="shared" si="327"/>
        <v/>
      </c>
      <c r="J167" s="24" t="str">
        <f t="shared" si="327"/>
        <v/>
      </c>
      <c r="K167" s="23" t="str">
        <f t="shared" si="327"/>
        <v/>
      </c>
      <c r="L167" s="24" t="str">
        <f t="shared" si="327"/>
        <v/>
      </c>
      <c r="M167" s="23" t="str">
        <f t="shared" si="327"/>
        <v/>
      </c>
      <c r="N167" s="24" t="str">
        <f t="shared" si="327"/>
        <v/>
      </c>
      <c r="O167" s="23" t="str">
        <f t="shared" si="327"/>
        <v/>
      </c>
      <c r="P167" s="24" t="str">
        <f t="shared" si="327"/>
        <v/>
      </c>
      <c r="Q167" s="23" t="str">
        <f t="shared" si="327"/>
        <v/>
      </c>
      <c r="R167" s="24" t="str">
        <f t="shared" si="327"/>
        <v/>
      </c>
      <c r="S167" s="23" t="str">
        <f t="shared" si="327"/>
        <v/>
      </c>
      <c r="T167" s="24" t="str">
        <f t="shared" si="327"/>
        <v/>
      </c>
      <c r="U167" s="23" t="str">
        <f t="shared" si="327"/>
        <v/>
      </c>
      <c r="V167" s="24" t="str">
        <f t="shared" si="327"/>
        <v/>
      </c>
      <c r="W167" s="25" t="str">
        <f t="shared" si="327"/>
        <v/>
      </c>
      <c r="X167" s="58" t="str">
        <f t="shared" ref="X167:AM167" si="328">IF($G167=X$4&amp;"-"&amp;X$5,IF(COUNTIF($G$6:$G167,"="&amp;$G167)&gt;1000,"",MAX(X$6:X166)+1),"")</f>
        <v/>
      </c>
      <c r="Y167" s="59" t="str">
        <f t="shared" si="328"/>
        <v/>
      </c>
      <c r="Z167" s="58" t="str">
        <f t="shared" si="328"/>
        <v/>
      </c>
      <c r="AA167" s="59" t="str">
        <f t="shared" si="328"/>
        <v/>
      </c>
      <c r="AB167" s="58" t="str">
        <f t="shared" si="328"/>
        <v/>
      </c>
      <c r="AC167" s="59" t="str">
        <f t="shared" si="328"/>
        <v/>
      </c>
      <c r="AD167" s="58" t="str">
        <f t="shared" si="328"/>
        <v/>
      </c>
      <c r="AE167" s="59" t="str">
        <f t="shared" si="328"/>
        <v/>
      </c>
      <c r="AF167" s="58" t="str">
        <f t="shared" si="328"/>
        <v/>
      </c>
      <c r="AG167" s="59" t="str">
        <f t="shared" si="328"/>
        <v/>
      </c>
      <c r="AH167" s="58" t="str">
        <f t="shared" si="328"/>
        <v/>
      </c>
      <c r="AI167" s="59" t="str">
        <f t="shared" si="328"/>
        <v/>
      </c>
      <c r="AJ167" s="58" t="str">
        <f t="shared" si="328"/>
        <v/>
      </c>
      <c r="AK167" s="59" t="str">
        <f t="shared" si="328"/>
        <v/>
      </c>
      <c r="AL167" s="58">
        <f t="shared" si="328"/>
        <v>10</v>
      </c>
      <c r="AM167" s="60" t="str">
        <f t="shared" si="328"/>
        <v/>
      </c>
    </row>
    <row r="168" ht="15.75" customHeight="1">
      <c r="A168" s="64">
        <v>163.0</v>
      </c>
      <c r="B168" s="51" t="str">
        <f>VLOOKUP(A168,Times_2023!B165:C595,2,FALSE)</f>
        <v>0:24:52</v>
      </c>
      <c r="C168" s="52" t="str">
        <f>VLOOKUP($A168,Raw,3,FALSE)</f>
        <v>Mark Geddie</v>
      </c>
      <c r="D168" s="62" t="str">
        <f>VLOOKUP($A168,Raw,2,FALSE)</f>
        <v>NJ</v>
      </c>
      <c r="E168" s="62" t="str">
        <f>VLOOKUP($A168,Raw,4,FALSE)</f>
        <v>M</v>
      </c>
      <c r="F168" s="62">
        <f t="shared" si="5"/>
        <v>132</v>
      </c>
      <c r="G168" s="63" t="str">
        <f t="shared" si="6"/>
        <v>NJ-M</v>
      </c>
      <c r="H168" s="22" t="str">
        <f t="shared" ref="H168:W168" si="329">IF($G168=H$4&amp;"-"&amp;H$5,IF(COUNTIF($G$6:$G168,"="&amp;$G168)&gt;5,"",$F168),"")</f>
        <v/>
      </c>
      <c r="I168" s="23" t="str">
        <f t="shared" si="329"/>
        <v/>
      </c>
      <c r="J168" s="24" t="str">
        <f t="shared" si="329"/>
        <v/>
      </c>
      <c r="K168" s="23" t="str">
        <f t="shared" si="329"/>
        <v/>
      </c>
      <c r="L168" s="24" t="str">
        <f t="shared" si="329"/>
        <v/>
      </c>
      <c r="M168" s="23" t="str">
        <f t="shared" si="329"/>
        <v/>
      </c>
      <c r="N168" s="24" t="str">
        <f t="shared" si="329"/>
        <v/>
      </c>
      <c r="O168" s="23" t="str">
        <f t="shared" si="329"/>
        <v/>
      </c>
      <c r="P168" s="24" t="str">
        <f t="shared" si="329"/>
        <v/>
      </c>
      <c r="Q168" s="23" t="str">
        <f t="shared" si="329"/>
        <v/>
      </c>
      <c r="R168" s="24" t="str">
        <f t="shared" si="329"/>
        <v/>
      </c>
      <c r="S168" s="23" t="str">
        <f t="shared" si="329"/>
        <v/>
      </c>
      <c r="T168" s="24" t="str">
        <f t="shared" si="329"/>
        <v/>
      </c>
      <c r="U168" s="23" t="str">
        <f t="shared" si="329"/>
        <v/>
      </c>
      <c r="V168" s="24" t="str">
        <f t="shared" si="329"/>
        <v/>
      </c>
      <c r="W168" s="25" t="str">
        <f t="shared" si="329"/>
        <v/>
      </c>
      <c r="X168" s="58" t="str">
        <f t="shared" ref="X168:AM168" si="330">IF($G168=X$4&amp;"-"&amp;X$5,IF(COUNTIF($G$6:$G168,"="&amp;$G168)&gt;1000,"",MAX(X$6:X167)+1),"")</f>
        <v/>
      </c>
      <c r="Y168" s="59" t="str">
        <f t="shared" si="330"/>
        <v/>
      </c>
      <c r="Z168" s="58" t="str">
        <f t="shared" si="330"/>
        <v/>
      </c>
      <c r="AA168" s="59" t="str">
        <f t="shared" si="330"/>
        <v/>
      </c>
      <c r="AB168" s="58" t="str">
        <f t="shared" si="330"/>
        <v/>
      </c>
      <c r="AC168" s="59" t="str">
        <f t="shared" si="330"/>
        <v/>
      </c>
      <c r="AD168" s="58" t="str">
        <f t="shared" si="330"/>
        <v/>
      </c>
      <c r="AE168" s="59" t="str">
        <f t="shared" si="330"/>
        <v/>
      </c>
      <c r="AF168" s="58" t="str">
        <f t="shared" si="330"/>
        <v/>
      </c>
      <c r="AG168" s="59" t="str">
        <f t="shared" si="330"/>
        <v/>
      </c>
      <c r="AH168" s="58">
        <f t="shared" si="330"/>
        <v>15</v>
      </c>
      <c r="AI168" s="59" t="str">
        <f t="shared" si="330"/>
        <v/>
      </c>
      <c r="AJ168" s="58" t="str">
        <f t="shared" si="330"/>
        <v/>
      </c>
      <c r="AK168" s="59" t="str">
        <f t="shared" si="330"/>
        <v/>
      </c>
      <c r="AL168" s="58" t="str">
        <f t="shared" si="330"/>
        <v/>
      </c>
      <c r="AM168" s="60" t="str">
        <f t="shared" si="330"/>
        <v/>
      </c>
    </row>
    <row r="169" ht="15.75" customHeight="1">
      <c r="A169" s="61">
        <v>164.0</v>
      </c>
      <c r="B169" s="51" t="str">
        <f>VLOOKUP(A169,Times_2023!B166:C596,2,FALSE)</f>
        <v>0:24:54</v>
      </c>
      <c r="C169" s="52" t="str">
        <f>VLOOKUP($A169,Raw,3,FALSE)</f>
        <v>Alex Eberlin</v>
      </c>
      <c r="D169" s="62" t="str">
        <f>VLOOKUP($A169,Raw,2,FALSE)</f>
        <v>CTC</v>
      </c>
      <c r="E169" s="62" t="str">
        <f>VLOOKUP($A169,Raw,4,FALSE)</f>
        <v>M</v>
      </c>
      <c r="F169" s="62">
        <f t="shared" si="5"/>
        <v>133</v>
      </c>
      <c r="G169" s="63" t="str">
        <f t="shared" si="6"/>
        <v>CTC-M</v>
      </c>
      <c r="H169" s="22" t="str">
        <f t="shared" ref="H169:W169" si="331">IF($G169=H$4&amp;"-"&amp;H$5,IF(COUNTIF($G$6:$G169,"="&amp;$G169)&gt;5,"",$F169),"")</f>
        <v/>
      </c>
      <c r="I169" s="23" t="str">
        <f t="shared" si="331"/>
        <v/>
      </c>
      <c r="J169" s="24" t="str">
        <f t="shared" si="331"/>
        <v/>
      </c>
      <c r="K169" s="23" t="str">
        <f t="shared" si="331"/>
        <v/>
      </c>
      <c r="L169" s="24" t="str">
        <f t="shared" si="331"/>
        <v/>
      </c>
      <c r="M169" s="23" t="str">
        <f t="shared" si="331"/>
        <v/>
      </c>
      <c r="N169" s="24" t="str">
        <f t="shared" si="331"/>
        <v/>
      </c>
      <c r="O169" s="23" t="str">
        <f t="shared" si="331"/>
        <v/>
      </c>
      <c r="P169" s="24" t="str">
        <f t="shared" si="331"/>
        <v/>
      </c>
      <c r="Q169" s="23" t="str">
        <f t="shared" si="331"/>
        <v/>
      </c>
      <c r="R169" s="24" t="str">
        <f t="shared" si="331"/>
        <v/>
      </c>
      <c r="S169" s="23" t="str">
        <f t="shared" si="331"/>
        <v/>
      </c>
      <c r="T169" s="24" t="str">
        <f t="shared" si="331"/>
        <v/>
      </c>
      <c r="U169" s="23" t="str">
        <f t="shared" si="331"/>
        <v/>
      </c>
      <c r="V169" s="24" t="str">
        <f t="shared" si="331"/>
        <v/>
      </c>
      <c r="W169" s="25" t="str">
        <f t="shared" si="331"/>
        <v/>
      </c>
      <c r="X169" s="58" t="str">
        <f t="shared" ref="X169:AM169" si="332">IF($G169=X$4&amp;"-"&amp;X$5,IF(COUNTIF($G$6:$G169,"="&amp;$G169)&gt;1000,"",MAX(X$6:X168)+1),"")</f>
        <v/>
      </c>
      <c r="Y169" s="59" t="str">
        <f t="shared" si="332"/>
        <v/>
      </c>
      <c r="Z169" s="58">
        <f t="shared" si="332"/>
        <v>14</v>
      </c>
      <c r="AA169" s="59" t="str">
        <f t="shared" si="332"/>
        <v/>
      </c>
      <c r="AB169" s="58" t="str">
        <f t="shared" si="332"/>
        <v/>
      </c>
      <c r="AC169" s="59" t="str">
        <f t="shared" si="332"/>
        <v/>
      </c>
      <c r="AD169" s="58" t="str">
        <f t="shared" si="332"/>
        <v/>
      </c>
      <c r="AE169" s="59" t="str">
        <f t="shared" si="332"/>
        <v/>
      </c>
      <c r="AF169" s="58" t="str">
        <f t="shared" si="332"/>
        <v/>
      </c>
      <c r="AG169" s="59" t="str">
        <f t="shared" si="332"/>
        <v/>
      </c>
      <c r="AH169" s="58" t="str">
        <f t="shared" si="332"/>
        <v/>
      </c>
      <c r="AI169" s="59" t="str">
        <f t="shared" si="332"/>
        <v/>
      </c>
      <c r="AJ169" s="58" t="str">
        <f t="shared" si="332"/>
        <v/>
      </c>
      <c r="AK169" s="59" t="str">
        <f t="shared" si="332"/>
        <v/>
      </c>
      <c r="AL169" s="58" t="str">
        <f t="shared" si="332"/>
        <v/>
      </c>
      <c r="AM169" s="60" t="str">
        <f t="shared" si="332"/>
        <v/>
      </c>
    </row>
    <row r="170" ht="15.75" customHeight="1">
      <c r="A170" s="64">
        <v>165.0</v>
      </c>
      <c r="B170" s="51" t="str">
        <f>VLOOKUP(A170,Times_2023!B167:C597,2,FALSE)</f>
        <v>0:24:55</v>
      </c>
      <c r="C170" s="52" t="str">
        <f>VLOOKUP($A170,Raw,3,FALSE)</f>
        <v>Chris Poole</v>
      </c>
      <c r="D170" s="62" t="str">
        <f>VLOOKUP($A170,Raw,2,FALSE)</f>
        <v>CAC</v>
      </c>
      <c r="E170" s="62" t="str">
        <f>VLOOKUP($A170,Raw,4,FALSE)</f>
        <v>M</v>
      </c>
      <c r="F170" s="62">
        <f t="shared" si="5"/>
        <v>134</v>
      </c>
      <c r="G170" s="63" t="str">
        <f t="shared" si="6"/>
        <v>CAC-M</v>
      </c>
      <c r="H170" s="22" t="str">
        <f t="shared" ref="H170:W170" si="333">IF($G170=H$4&amp;"-"&amp;H$5,IF(COUNTIF($G$6:$G170,"="&amp;$G170)&gt;5,"",$F170),"")</f>
        <v/>
      </c>
      <c r="I170" s="23" t="str">
        <f t="shared" si="333"/>
        <v/>
      </c>
      <c r="J170" s="24" t="str">
        <f t="shared" si="333"/>
        <v/>
      </c>
      <c r="K170" s="23" t="str">
        <f t="shared" si="333"/>
        <v/>
      </c>
      <c r="L170" s="24" t="str">
        <f t="shared" si="333"/>
        <v/>
      </c>
      <c r="M170" s="23" t="str">
        <f t="shared" si="333"/>
        <v/>
      </c>
      <c r="N170" s="24" t="str">
        <f t="shared" si="333"/>
        <v/>
      </c>
      <c r="O170" s="23" t="str">
        <f t="shared" si="333"/>
        <v/>
      </c>
      <c r="P170" s="24" t="str">
        <f t="shared" si="333"/>
        <v/>
      </c>
      <c r="Q170" s="23" t="str">
        <f t="shared" si="333"/>
        <v/>
      </c>
      <c r="R170" s="24" t="str">
        <f t="shared" si="333"/>
        <v/>
      </c>
      <c r="S170" s="23" t="str">
        <f t="shared" si="333"/>
        <v/>
      </c>
      <c r="T170" s="24" t="str">
        <f t="shared" si="333"/>
        <v/>
      </c>
      <c r="U170" s="23" t="str">
        <f t="shared" si="333"/>
        <v/>
      </c>
      <c r="V170" s="24" t="str">
        <f t="shared" si="333"/>
        <v/>
      </c>
      <c r="W170" s="25" t="str">
        <f t="shared" si="333"/>
        <v/>
      </c>
      <c r="X170" s="58">
        <f t="shared" ref="X170:AM170" si="334">IF($G170=X$4&amp;"-"&amp;X$5,IF(COUNTIF($G$6:$G170,"="&amp;$G170)&gt;1000,"",MAX(X$6:X169)+1),"")</f>
        <v>29</v>
      </c>
      <c r="Y170" s="59" t="str">
        <f t="shared" si="334"/>
        <v/>
      </c>
      <c r="Z170" s="58" t="str">
        <f t="shared" si="334"/>
        <v/>
      </c>
      <c r="AA170" s="59" t="str">
        <f t="shared" si="334"/>
        <v/>
      </c>
      <c r="AB170" s="58" t="str">
        <f t="shared" si="334"/>
        <v/>
      </c>
      <c r="AC170" s="59" t="str">
        <f t="shared" si="334"/>
        <v/>
      </c>
      <c r="AD170" s="58" t="str">
        <f t="shared" si="334"/>
        <v/>
      </c>
      <c r="AE170" s="59" t="str">
        <f t="shared" si="334"/>
        <v/>
      </c>
      <c r="AF170" s="58" t="str">
        <f t="shared" si="334"/>
        <v/>
      </c>
      <c r="AG170" s="59" t="str">
        <f t="shared" si="334"/>
        <v/>
      </c>
      <c r="AH170" s="58" t="str">
        <f t="shared" si="334"/>
        <v/>
      </c>
      <c r="AI170" s="59" t="str">
        <f t="shared" si="334"/>
        <v/>
      </c>
      <c r="AJ170" s="58" t="str">
        <f t="shared" si="334"/>
        <v/>
      </c>
      <c r="AK170" s="59" t="str">
        <f t="shared" si="334"/>
        <v/>
      </c>
      <c r="AL170" s="58" t="str">
        <f t="shared" si="334"/>
        <v/>
      </c>
      <c r="AM170" s="60" t="str">
        <f t="shared" si="334"/>
        <v/>
      </c>
    </row>
    <row r="171" ht="15.75" customHeight="1">
      <c r="A171" s="61">
        <v>166.0</v>
      </c>
      <c r="B171" s="51" t="str">
        <f>VLOOKUP(A171,Times_2023!B168:C598,2,FALSE)</f>
        <v>0:24:57</v>
      </c>
      <c r="C171" s="52" t="str">
        <f>VLOOKUP($A171,Raw,3,FALSE)</f>
        <v>Stuart Aldridge</v>
      </c>
      <c r="D171" s="62" t="str">
        <f>VLOOKUP($A171,Raw,2,FALSE)</f>
        <v>ELY</v>
      </c>
      <c r="E171" s="62" t="str">
        <f>VLOOKUP($A171,Raw,4,FALSE)</f>
        <v>M</v>
      </c>
      <c r="F171" s="62">
        <f t="shared" si="5"/>
        <v>135</v>
      </c>
      <c r="G171" s="63" t="str">
        <f t="shared" si="6"/>
        <v>ELY-M</v>
      </c>
      <c r="H171" s="22" t="str">
        <f t="shared" ref="H171:W171" si="335">IF($G171=H$4&amp;"-"&amp;H$5,IF(COUNTIF($G$6:$G171,"="&amp;$G171)&gt;5,"",$F171),"")</f>
        <v/>
      </c>
      <c r="I171" s="23" t="str">
        <f t="shared" si="335"/>
        <v/>
      </c>
      <c r="J171" s="24" t="str">
        <f t="shared" si="335"/>
        <v/>
      </c>
      <c r="K171" s="23" t="str">
        <f t="shared" si="335"/>
        <v/>
      </c>
      <c r="L171" s="24" t="str">
        <f t="shared" si="335"/>
        <v/>
      </c>
      <c r="M171" s="23" t="str">
        <f t="shared" si="335"/>
        <v/>
      </c>
      <c r="N171" s="24" t="str">
        <f t="shared" si="335"/>
        <v/>
      </c>
      <c r="O171" s="23" t="str">
        <f t="shared" si="335"/>
        <v/>
      </c>
      <c r="P171" s="24" t="str">
        <f t="shared" si="335"/>
        <v/>
      </c>
      <c r="Q171" s="23" t="str">
        <f t="shared" si="335"/>
        <v/>
      </c>
      <c r="R171" s="24" t="str">
        <f t="shared" si="335"/>
        <v/>
      </c>
      <c r="S171" s="23" t="str">
        <f t="shared" si="335"/>
        <v/>
      </c>
      <c r="T171" s="24" t="str">
        <f t="shared" si="335"/>
        <v/>
      </c>
      <c r="U171" s="23" t="str">
        <f t="shared" si="335"/>
        <v/>
      </c>
      <c r="V171" s="24" t="str">
        <f t="shared" si="335"/>
        <v/>
      </c>
      <c r="W171" s="25" t="str">
        <f t="shared" si="335"/>
        <v/>
      </c>
      <c r="X171" s="58" t="str">
        <f t="shared" ref="X171:AM171" si="336">IF($G171=X$4&amp;"-"&amp;X$5,IF(COUNTIF($G$6:$G171,"="&amp;$G171)&gt;1000,"",MAX(X$6:X170)+1),"")</f>
        <v/>
      </c>
      <c r="Y171" s="59" t="str">
        <f t="shared" si="336"/>
        <v/>
      </c>
      <c r="Z171" s="58" t="str">
        <f t="shared" si="336"/>
        <v/>
      </c>
      <c r="AA171" s="59" t="str">
        <f t="shared" si="336"/>
        <v/>
      </c>
      <c r="AB171" s="58">
        <f t="shared" si="336"/>
        <v>25</v>
      </c>
      <c r="AC171" s="59" t="str">
        <f t="shared" si="336"/>
        <v/>
      </c>
      <c r="AD171" s="58" t="str">
        <f t="shared" si="336"/>
        <v/>
      </c>
      <c r="AE171" s="59" t="str">
        <f t="shared" si="336"/>
        <v/>
      </c>
      <c r="AF171" s="58" t="str">
        <f t="shared" si="336"/>
        <v/>
      </c>
      <c r="AG171" s="59" t="str">
        <f t="shared" si="336"/>
        <v/>
      </c>
      <c r="AH171" s="58" t="str">
        <f t="shared" si="336"/>
        <v/>
      </c>
      <c r="AI171" s="59" t="str">
        <f t="shared" si="336"/>
        <v/>
      </c>
      <c r="AJ171" s="58" t="str">
        <f t="shared" si="336"/>
        <v/>
      </c>
      <c r="AK171" s="59" t="str">
        <f t="shared" si="336"/>
        <v/>
      </c>
      <c r="AL171" s="58" t="str">
        <f t="shared" si="336"/>
        <v/>
      </c>
      <c r="AM171" s="60" t="str">
        <f t="shared" si="336"/>
        <v/>
      </c>
    </row>
    <row r="172" ht="15.75" customHeight="1">
      <c r="A172" s="64">
        <v>167.0</v>
      </c>
      <c r="B172" s="51" t="str">
        <f>VLOOKUP(A172,Times_2023!B169:C599,2,FALSE)</f>
        <v>0:24:59</v>
      </c>
      <c r="C172" s="52" t="str">
        <f>VLOOKUP($A172,Raw,3,FALSE)</f>
        <v>Andy Barber</v>
      </c>
      <c r="D172" s="62" t="str">
        <f>VLOOKUP($A172,Raw,2,FALSE)</f>
        <v>ELY</v>
      </c>
      <c r="E172" s="62" t="str">
        <f>VLOOKUP($A172,Raw,4,FALSE)</f>
        <v>M</v>
      </c>
      <c r="F172" s="62">
        <f t="shared" si="5"/>
        <v>136</v>
      </c>
      <c r="G172" s="63" t="str">
        <f t="shared" si="6"/>
        <v>ELY-M</v>
      </c>
      <c r="H172" s="22" t="str">
        <f t="shared" ref="H172:W172" si="337">IF($G172=H$4&amp;"-"&amp;H$5,IF(COUNTIF($G$6:$G172,"="&amp;$G172)&gt;5,"",$F172),"")</f>
        <v/>
      </c>
      <c r="I172" s="23" t="str">
        <f t="shared" si="337"/>
        <v/>
      </c>
      <c r="J172" s="24" t="str">
        <f t="shared" si="337"/>
        <v/>
      </c>
      <c r="K172" s="23" t="str">
        <f t="shared" si="337"/>
        <v/>
      </c>
      <c r="L172" s="24" t="str">
        <f t="shared" si="337"/>
        <v/>
      </c>
      <c r="M172" s="23" t="str">
        <f t="shared" si="337"/>
        <v/>
      </c>
      <c r="N172" s="24" t="str">
        <f t="shared" si="337"/>
        <v/>
      </c>
      <c r="O172" s="23" t="str">
        <f t="shared" si="337"/>
        <v/>
      </c>
      <c r="P172" s="24" t="str">
        <f t="shared" si="337"/>
        <v/>
      </c>
      <c r="Q172" s="23" t="str">
        <f t="shared" si="337"/>
        <v/>
      </c>
      <c r="R172" s="24" t="str">
        <f t="shared" si="337"/>
        <v/>
      </c>
      <c r="S172" s="23" t="str">
        <f t="shared" si="337"/>
        <v/>
      </c>
      <c r="T172" s="24" t="str">
        <f t="shared" si="337"/>
        <v/>
      </c>
      <c r="U172" s="23" t="str">
        <f t="shared" si="337"/>
        <v/>
      </c>
      <c r="V172" s="24" t="str">
        <f t="shared" si="337"/>
        <v/>
      </c>
      <c r="W172" s="25" t="str">
        <f t="shared" si="337"/>
        <v/>
      </c>
      <c r="X172" s="58" t="str">
        <f t="shared" ref="X172:AM172" si="338">IF($G172=X$4&amp;"-"&amp;X$5,IF(COUNTIF($G$6:$G172,"="&amp;$G172)&gt;1000,"",MAX(X$6:X171)+1),"")</f>
        <v/>
      </c>
      <c r="Y172" s="59" t="str">
        <f t="shared" si="338"/>
        <v/>
      </c>
      <c r="Z172" s="58" t="str">
        <f t="shared" si="338"/>
        <v/>
      </c>
      <c r="AA172" s="59" t="str">
        <f t="shared" si="338"/>
        <v/>
      </c>
      <c r="AB172" s="58">
        <f t="shared" si="338"/>
        <v>26</v>
      </c>
      <c r="AC172" s="59" t="str">
        <f t="shared" si="338"/>
        <v/>
      </c>
      <c r="AD172" s="58" t="str">
        <f t="shared" si="338"/>
        <v/>
      </c>
      <c r="AE172" s="59" t="str">
        <f t="shared" si="338"/>
        <v/>
      </c>
      <c r="AF172" s="58" t="str">
        <f t="shared" si="338"/>
        <v/>
      </c>
      <c r="AG172" s="59" t="str">
        <f t="shared" si="338"/>
        <v/>
      </c>
      <c r="AH172" s="58" t="str">
        <f t="shared" si="338"/>
        <v/>
      </c>
      <c r="AI172" s="59" t="str">
        <f t="shared" si="338"/>
        <v/>
      </c>
      <c r="AJ172" s="58" t="str">
        <f t="shared" si="338"/>
        <v/>
      </c>
      <c r="AK172" s="59" t="str">
        <f t="shared" si="338"/>
        <v/>
      </c>
      <c r="AL172" s="58" t="str">
        <f t="shared" si="338"/>
        <v/>
      </c>
      <c r="AM172" s="60" t="str">
        <f t="shared" si="338"/>
        <v/>
      </c>
    </row>
    <row r="173" ht="15.75" customHeight="1">
      <c r="A173" s="61">
        <v>168.0</v>
      </c>
      <c r="B173" s="51" t="str">
        <f>VLOOKUP(A173,Times_2023!B170:C600,2,FALSE)</f>
        <v>0:25:00</v>
      </c>
      <c r="C173" s="52" t="str">
        <f>VLOOKUP($A173,Raw,3,FALSE)</f>
        <v>Zib Gotto</v>
      </c>
      <c r="D173" s="62" t="str">
        <f>VLOOKUP($A173,Raw,2,FALSE)</f>
        <v>SS</v>
      </c>
      <c r="E173" s="62" t="str">
        <f>VLOOKUP($A173,Raw,4,FALSE)</f>
        <v>F</v>
      </c>
      <c r="F173" s="62">
        <f t="shared" si="5"/>
        <v>32</v>
      </c>
      <c r="G173" s="63" t="str">
        <f t="shared" si="6"/>
        <v>SS-F</v>
      </c>
      <c r="H173" s="22" t="str">
        <f t="shared" ref="H173:W173" si="339">IF($G173=H$4&amp;"-"&amp;H$5,IF(COUNTIF($G$6:$G173,"="&amp;$G173)&gt;5,"",$F173),"")</f>
        <v/>
      </c>
      <c r="I173" s="23" t="str">
        <f t="shared" si="339"/>
        <v/>
      </c>
      <c r="J173" s="24" t="str">
        <f t="shared" si="339"/>
        <v/>
      </c>
      <c r="K173" s="23" t="str">
        <f t="shared" si="339"/>
        <v/>
      </c>
      <c r="L173" s="24" t="str">
        <f t="shared" si="339"/>
        <v/>
      </c>
      <c r="M173" s="23" t="str">
        <f t="shared" si="339"/>
        <v/>
      </c>
      <c r="N173" s="24" t="str">
        <f t="shared" si="339"/>
        <v/>
      </c>
      <c r="O173" s="23" t="str">
        <f t="shared" si="339"/>
        <v/>
      </c>
      <c r="P173" s="24" t="str">
        <f t="shared" si="339"/>
        <v/>
      </c>
      <c r="Q173" s="23" t="str">
        <f t="shared" si="339"/>
        <v/>
      </c>
      <c r="R173" s="24" t="str">
        <f t="shared" si="339"/>
        <v/>
      </c>
      <c r="S173" s="23" t="str">
        <f t="shared" si="339"/>
        <v/>
      </c>
      <c r="T173" s="24" t="str">
        <f t="shared" si="339"/>
        <v/>
      </c>
      <c r="U173" s="23" t="str">
        <f t="shared" si="339"/>
        <v/>
      </c>
      <c r="V173" s="24" t="str">
        <f t="shared" si="339"/>
        <v/>
      </c>
      <c r="W173" s="25">
        <f t="shared" si="339"/>
        <v>32</v>
      </c>
      <c r="X173" s="58" t="str">
        <f t="shared" ref="X173:AM173" si="340">IF($G173=X$4&amp;"-"&amp;X$5,IF(COUNTIF($G$6:$G173,"="&amp;$G173)&gt;1000,"",MAX(X$6:X172)+1),"")</f>
        <v/>
      </c>
      <c r="Y173" s="59" t="str">
        <f t="shared" si="340"/>
        <v/>
      </c>
      <c r="Z173" s="58" t="str">
        <f t="shared" si="340"/>
        <v/>
      </c>
      <c r="AA173" s="59" t="str">
        <f t="shared" si="340"/>
        <v/>
      </c>
      <c r="AB173" s="58" t="str">
        <f t="shared" si="340"/>
        <v/>
      </c>
      <c r="AC173" s="59" t="str">
        <f t="shared" si="340"/>
        <v/>
      </c>
      <c r="AD173" s="58" t="str">
        <f t="shared" si="340"/>
        <v/>
      </c>
      <c r="AE173" s="59" t="str">
        <f t="shared" si="340"/>
        <v/>
      </c>
      <c r="AF173" s="58" t="str">
        <f t="shared" si="340"/>
        <v/>
      </c>
      <c r="AG173" s="59" t="str">
        <f t="shared" si="340"/>
        <v/>
      </c>
      <c r="AH173" s="58" t="str">
        <f t="shared" si="340"/>
        <v/>
      </c>
      <c r="AI173" s="59" t="str">
        <f t="shared" si="340"/>
        <v/>
      </c>
      <c r="AJ173" s="58" t="str">
        <f t="shared" si="340"/>
        <v/>
      </c>
      <c r="AK173" s="59" t="str">
        <f t="shared" si="340"/>
        <v/>
      </c>
      <c r="AL173" s="58" t="str">
        <f t="shared" si="340"/>
        <v/>
      </c>
      <c r="AM173" s="60">
        <f t="shared" si="340"/>
        <v>2</v>
      </c>
    </row>
    <row r="174" ht="15.75" customHeight="1">
      <c r="A174" s="64">
        <v>169.0</v>
      </c>
      <c r="B174" s="51" t="str">
        <f>VLOOKUP(A174,Times_2023!B171:C601,2,FALSE)</f>
        <v>0:25:01</v>
      </c>
      <c r="C174" s="52" t="str">
        <f>VLOOKUP($A174,Raw,3,FALSE)</f>
        <v>Toby Lumsden</v>
      </c>
      <c r="D174" s="62" t="str">
        <f>VLOOKUP($A174,Raw,2,FALSE)</f>
        <v>SS</v>
      </c>
      <c r="E174" s="62" t="str">
        <f>VLOOKUP($A174,Raw,4,FALSE)</f>
        <v>M</v>
      </c>
      <c r="F174" s="62">
        <f t="shared" si="5"/>
        <v>137</v>
      </c>
      <c r="G174" s="63" t="str">
        <f t="shared" si="6"/>
        <v>SS-M</v>
      </c>
      <c r="H174" s="22" t="str">
        <f t="shared" ref="H174:W174" si="341">IF($G174=H$4&amp;"-"&amp;H$5,IF(COUNTIF($G$6:$G174,"="&amp;$G174)&gt;5,"",$F174),"")</f>
        <v/>
      </c>
      <c r="I174" s="23" t="str">
        <f t="shared" si="341"/>
        <v/>
      </c>
      <c r="J174" s="24" t="str">
        <f t="shared" si="341"/>
        <v/>
      </c>
      <c r="K174" s="23" t="str">
        <f t="shared" si="341"/>
        <v/>
      </c>
      <c r="L174" s="24" t="str">
        <f t="shared" si="341"/>
        <v/>
      </c>
      <c r="M174" s="23" t="str">
        <f t="shared" si="341"/>
        <v/>
      </c>
      <c r="N174" s="24" t="str">
        <f t="shared" si="341"/>
        <v/>
      </c>
      <c r="O174" s="23" t="str">
        <f t="shared" si="341"/>
        <v/>
      </c>
      <c r="P174" s="24" t="str">
        <f t="shared" si="341"/>
        <v/>
      </c>
      <c r="Q174" s="23" t="str">
        <f t="shared" si="341"/>
        <v/>
      </c>
      <c r="R174" s="24" t="str">
        <f t="shared" si="341"/>
        <v/>
      </c>
      <c r="S174" s="23" t="str">
        <f t="shared" si="341"/>
        <v/>
      </c>
      <c r="T174" s="24" t="str">
        <f t="shared" si="341"/>
        <v/>
      </c>
      <c r="U174" s="23" t="str">
        <f t="shared" si="341"/>
        <v/>
      </c>
      <c r="V174" s="24" t="str">
        <f t="shared" si="341"/>
        <v/>
      </c>
      <c r="W174" s="25" t="str">
        <f t="shared" si="341"/>
        <v/>
      </c>
      <c r="X174" s="58" t="str">
        <f t="shared" ref="X174:AM174" si="342">IF($G174=X$4&amp;"-"&amp;X$5,IF(COUNTIF($G$6:$G174,"="&amp;$G174)&gt;1000,"",MAX(X$6:X173)+1),"")</f>
        <v/>
      </c>
      <c r="Y174" s="59" t="str">
        <f t="shared" si="342"/>
        <v/>
      </c>
      <c r="Z174" s="58" t="str">
        <f t="shared" si="342"/>
        <v/>
      </c>
      <c r="AA174" s="59" t="str">
        <f t="shared" si="342"/>
        <v/>
      </c>
      <c r="AB174" s="58" t="str">
        <f t="shared" si="342"/>
        <v/>
      </c>
      <c r="AC174" s="59" t="str">
        <f t="shared" si="342"/>
        <v/>
      </c>
      <c r="AD174" s="58" t="str">
        <f t="shared" si="342"/>
        <v/>
      </c>
      <c r="AE174" s="59" t="str">
        <f t="shared" si="342"/>
        <v/>
      </c>
      <c r="AF174" s="58" t="str">
        <f t="shared" si="342"/>
        <v/>
      </c>
      <c r="AG174" s="59" t="str">
        <f t="shared" si="342"/>
        <v/>
      </c>
      <c r="AH174" s="58" t="str">
        <f t="shared" si="342"/>
        <v/>
      </c>
      <c r="AI174" s="59" t="str">
        <f t="shared" si="342"/>
        <v/>
      </c>
      <c r="AJ174" s="58" t="str">
        <f t="shared" si="342"/>
        <v/>
      </c>
      <c r="AK174" s="59" t="str">
        <f t="shared" si="342"/>
        <v/>
      </c>
      <c r="AL174" s="58">
        <f t="shared" si="342"/>
        <v>11</v>
      </c>
      <c r="AM174" s="60" t="str">
        <f t="shared" si="342"/>
        <v/>
      </c>
    </row>
    <row r="175" ht="15.75" customHeight="1">
      <c r="A175" s="61">
        <v>170.0</v>
      </c>
      <c r="B175" s="51" t="str">
        <f>VLOOKUP(A175,Times_2023!B172:C602,2,FALSE)</f>
        <v>0:25:03</v>
      </c>
      <c r="C175" s="52" t="str">
        <f>VLOOKUP($A175,Raw,3,FALSE)</f>
        <v>John James</v>
      </c>
      <c r="D175" s="62" t="str">
        <f>VLOOKUP($A175,Raw,2,FALSE)</f>
        <v>SS</v>
      </c>
      <c r="E175" s="62" t="str">
        <f>VLOOKUP($A175,Raw,4,FALSE)</f>
        <v>M</v>
      </c>
      <c r="F175" s="62">
        <f t="shared" si="5"/>
        <v>138</v>
      </c>
      <c r="G175" s="63" t="str">
        <f t="shared" si="6"/>
        <v>SS-M</v>
      </c>
      <c r="H175" s="22" t="str">
        <f t="shared" ref="H175:W175" si="343">IF($G175=H$4&amp;"-"&amp;H$5,IF(COUNTIF($G$6:$G175,"="&amp;$G175)&gt;5,"",$F175),"")</f>
        <v/>
      </c>
      <c r="I175" s="23" t="str">
        <f t="shared" si="343"/>
        <v/>
      </c>
      <c r="J175" s="24" t="str">
        <f t="shared" si="343"/>
        <v/>
      </c>
      <c r="K175" s="23" t="str">
        <f t="shared" si="343"/>
        <v/>
      </c>
      <c r="L175" s="24" t="str">
        <f t="shared" si="343"/>
        <v/>
      </c>
      <c r="M175" s="23" t="str">
        <f t="shared" si="343"/>
        <v/>
      </c>
      <c r="N175" s="24" t="str">
        <f t="shared" si="343"/>
        <v/>
      </c>
      <c r="O175" s="23" t="str">
        <f t="shared" si="343"/>
        <v/>
      </c>
      <c r="P175" s="24" t="str">
        <f t="shared" si="343"/>
        <v/>
      </c>
      <c r="Q175" s="23" t="str">
        <f t="shared" si="343"/>
        <v/>
      </c>
      <c r="R175" s="24" t="str">
        <f t="shared" si="343"/>
        <v/>
      </c>
      <c r="S175" s="23" t="str">
        <f t="shared" si="343"/>
        <v/>
      </c>
      <c r="T175" s="24" t="str">
        <f t="shared" si="343"/>
        <v/>
      </c>
      <c r="U175" s="23" t="str">
        <f t="shared" si="343"/>
        <v/>
      </c>
      <c r="V175" s="24" t="str">
        <f t="shared" si="343"/>
        <v/>
      </c>
      <c r="W175" s="25" t="str">
        <f t="shared" si="343"/>
        <v/>
      </c>
      <c r="X175" s="58" t="str">
        <f t="shared" ref="X175:AM175" si="344">IF($G175=X$4&amp;"-"&amp;X$5,IF(COUNTIF($G$6:$G175,"="&amp;$G175)&gt;1000,"",MAX(X$6:X174)+1),"")</f>
        <v/>
      </c>
      <c r="Y175" s="59" t="str">
        <f t="shared" si="344"/>
        <v/>
      </c>
      <c r="Z175" s="58" t="str">
        <f t="shared" si="344"/>
        <v/>
      </c>
      <c r="AA175" s="59" t="str">
        <f t="shared" si="344"/>
        <v/>
      </c>
      <c r="AB175" s="58" t="str">
        <f t="shared" si="344"/>
        <v/>
      </c>
      <c r="AC175" s="59" t="str">
        <f t="shared" si="344"/>
        <v/>
      </c>
      <c r="AD175" s="58" t="str">
        <f t="shared" si="344"/>
        <v/>
      </c>
      <c r="AE175" s="59" t="str">
        <f t="shared" si="344"/>
        <v/>
      </c>
      <c r="AF175" s="58" t="str">
        <f t="shared" si="344"/>
        <v/>
      </c>
      <c r="AG175" s="59" t="str">
        <f t="shared" si="344"/>
        <v/>
      </c>
      <c r="AH175" s="58" t="str">
        <f t="shared" si="344"/>
        <v/>
      </c>
      <c r="AI175" s="59" t="str">
        <f t="shared" si="344"/>
        <v/>
      </c>
      <c r="AJ175" s="58" t="str">
        <f t="shared" si="344"/>
        <v/>
      </c>
      <c r="AK175" s="59" t="str">
        <f t="shared" si="344"/>
        <v/>
      </c>
      <c r="AL175" s="58">
        <f t="shared" si="344"/>
        <v>12</v>
      </c>
      <c r="AM175" s="60" t="str">
        <f t="shared" si="344"/>
        <v/>
      </c>
    </row>
    <row r="176" ht="15.75" customHeight="1">
      <c r="A176" s="64">
        <v>171.0</v>
      </c>
      <c r="B176" s="51" t="str">
        <f>VLOOKUP(A176,Times_2023!B173:C603,2,FALSE)</f>
        <v>0:25:10</v>
      </c>
      <c r="C176" s="52" t="str">
        <f>VLOOKUP($A176,Raw,3,FALSE)</f>
        <v>Andrew Moore</v>
      </c>
      <c r="D176" s="62" t="str">
        <f>VLOOKUP($A176,Raw,2,FALSE)</f>
        <v>ELY</v>
      </c>
      <c r="E176" s="62" t="str">
        <f>VLOOKUP($A176,Raw,4,FALSE)</f>
        <v>M</v>
      </c>
      <c r="F176" s="62">
        <f t="shared" si="5"/>
        <v>139</v>
      </c>
      <c r="G176" s="63" t="str">
        <f t="shared" si="6"/>
        <v>ELY-M</v>
      </c>
      <c r="H176" s="22" t="str">
        <f t="shared" ref="H176:W176" si="345">IF($G176=H$4&amp;"-"&amp;H$5,IF(COUNTIF($G$6:$G176,"="&amp;$G176)&gt;5,"",$F176),"")</f>
        <v/>
      </c>
      <c r="I176" s="23" t="str">
        <f t="shared" si="345"/>
        <v/>
      </c>
      <c r="J176" s="24" t="str">
        <f t="shared" si="345"/>
        <v/>
      </c>
      <c r="K176" s="23" t="str">
        <f t="shared" si="345"/>
        <v/>
      </c>
      <c r="L176" s="24" t="str">
        <f t="shared" si="345"/>
        <v/>
      </c>
      <c r="M176" s="23" t="str">
        <f t="shared" si="345"/>
        <v/>
      </c>
      <c r="N176" s="24" t="str">
        <f t="shared" si="345"/>
        <v/>
      </c>
      <c r="O176" s="23" t="str">
        <f t="shared" si="345"/>
        <v/>
      </c>
      <c r="P176" s="24" t="str">
        <f t="shared" si="345"/>
        <v/>
      </c>
      <c r="Q176" s="23" t="str">
        <f t="shared" si="345"/>
        <v/>
      </c>
      <c r="R176" s="24" t="str">
        <f t="shared" si="345"/>
        <v/>
      </c>
      <c r="S176" s="23" t="str">
        <f t="shared" si="345"/>
        <v/>
      </c>
      <c r="T176" s="24" t="str">
        <f t="shared" si="345"/>
        <v/>
      </c>
      <c r="U176" s="23" t="str">
        <f t="shared" si="345"/>
        <v/>
      </c>
      <c r="V176" s="24" t="str">
        <f t="shared" si="345"/>
        <v/>
      </c>
      <c r="W176" s="25" t="str">
        <f t="shared" si="345"/>
        <v/>
      </c>
      <c r="X176" s="58" t="str">
        <f t="shared" ref="X176:AM176" si="346">IF($G176=X$4&amp;"-"&amp;X$5,IF(COUNTIF($G$6:$G176,"="&amp;$G176)&gt;1000,"",MAX(X$6:X175)+1),"")</f>
        <v/>
      </c>
      <c r="Y176" s="59" t="str">
        <f t="shared" si="346"/>
        <v/>
      </c>
      <c r="Z176" s="58" t="str">
        <f t="shared" si="346"/>
        <v/>
      </c>
      <c r="AA176" s="59" t="str">
        <f t="shared" si="346"/>
        <v/>
      </c>
      <c r="AB176" s="58">
        <f t="shared" si="346"/>
        <v>27</v>
      </c>
      <c r="AC176" s="59" t="str">
        <f t="shared" si="346"/>
        <v/>
      </c>
      <c r="AD176" s="58" t="str">
        <f t="shared" si="346"/>
        <v/>
      </c>
      <c r="AE176" s="59" t="str">
        <f t="shared" si="346"/>
        <v/>
      </c>
      <c r="AF176" s="58" t="str">
        <f t="shared" si="346"/>
        <v/>
      </c>
      <c r="AG176" s="59" t="str">
        <f t="shared" si="346"/>
        <v/>
      </c>
      <c r="AH176" s="58" t="str">
        <f t="shared" si="346"/>
        <v/>
      </c>
      <c r="AI176" s="59" t="str">
        <f t="shared" si="346"/>
        <v/>
      </c>
      <c r="AJ176" s="58" t="str">
        <f t="shared" si="346"/>
        <v/>
      </c>
      <c r="AK176" s="59" t="str">
        <f t="shared" si="346"/>
        <v/>
      </c>
      <c r="AL176" s="58" t="str">
        <f t="shared" si="346"/>
        <v/>
      </c>
      <c r="AM176" s="60" t="str">
        <f t="shared" si="346"/>
        <v/>
      </c>
    </row>
    <row r="177" ht="15.75" customHeight="1">
      <c r="A177" s="61">
        <v>172.0</v>
      </c>
      <c r="B177" s="51" t="str">
        <f>VLOOKUP(A177,Times_2023!B174:C604,2,FALSE)</f>
        <v>0:25:22</v>
      </c>
      <c r="C177" s="52" t="str">
        <f>VLOOKUP($A177,Raw,3,FALSE)</f>
        <v>Neville Clarke</v>
      </c>
      <c r="D177" s="62" t="str">
        <f>VLOOKUP($A177,Raw,2,FALSE)</f>
        <v>NJ</v>
      </c>
      <c r="E177" s="62" t="str">
        <f>VLOOKUP($A177,Raw,4,FALSE)</f>
        <v>M</v>
      </c>
      <c r="F177" s="62">
        <f t="shared" si="5"/>
        <v>140</v>
      </c>
      <c r="G177" s="63" t="str">
        <f t="shared" si="6"/>
        <v>NJ-M</v>
      </c>
      <c r="H177" s="22" t="str">
        <f t="shared" ref="H177:W177" si="347">IF($G177=H$4&amp;"-"&amp;H$5,IF(COUNTIF($G$6:$G177,"="&amp;$G177)&gt;5,"",$F177),"")</f>
        <v/>
      </c>
      <c r="I177" s="23" t="str">
        <f t="shared" si="347"/>
        <v/>
      </c>
      <c r="J177" s="24" t="str">
        <f t="shared" si="347"/>
        <v/>
      </c>
      <c r="K177" s="23" t="str">
        <f t="shared" si="347"/>
        <v/>
      </c>
      <c r="L177" s="24" t="str">
        <f t="shared" si="347"/>
        <v/>
      </c>
      <c r="M177" s="23" t="str">
        <f t="shared" si="347"/>
        <v/>
      </c>
      <c r="N177" s="24" t="str">
        <f t="shared" si="347"/>
        <v/>
      </c>
      <c r="O177" s="23" t="str">
        <f t="shared" si="347"/>
        <v/>
      </c>
      <c r="P177" s="24" t="str">
        <f t="shared" si="347"/>
        <v/>
      </c>
      <c r="Q177" s="23" t="str">
        <f t="shared" si="347"/>
        <v/>
      </c>
      <c r="R177" s="24" t="str">
        <f t="shared" si="347"/>
        <v/>
      </c>
      <c r="S177" s="23" t="str">
        <f t="shared" si="347"/>
        <v/>
      </c>
      <c r="T177" s="24" t="str">
        <f t="shared" si="347"/>
        <v/>
      </c>
      <c r="U177" s="23" t="str">
        <f t="shared" si="347"/>
        <v/>
      </c>
      <c r="V177" s="24" t="str">
        <f t="shared" si="347"/>
        <v/>
      </c>
      <c r="W177" s="25" t="str">
        <f t="shared" si="347"/>
        <v/>
      </c>
      <c r="X177" s="58" t="str">
        <f t="shared" ref="X177:AM177" si="348">IF($G177=X$4&amp;"-"&amp;X$5,IF(COUNTIF($G$6:$G177,"="&amp;$G177)&gt;1000,"",MAX(X$6:X176)+1),"")</f>
        <v/>
      </c>
      <c r="Y177" s="59" t="str">
        <f t="shared" si="348"/>
        <v/>
      </c>
      <c r="Z177" s="58" t="str">
        <f t="shared" si="348"/>
        <v/>
      </c>
      <c r="AA177" s="59" t="str">
        <f t="shared" si="348"/>
        <v/>
      </c>
      <c r="AB177" s="58" t="str">
        <f t="shared" si="348"/>
        <v/>
      </c>
      <c r="AC177" s="59" t="str">
        <f t="shared" si="348"/>
        <v/>
      </c>
      <c r="AD177" s="58" t="str">
        <f t="shared" si="348"/>
        <v/>
      </c>
      <c r="AE177" s="59" t="str">
        <f t="shared" si="348"/>
        <v/>
      </c>
      <c r="AF177" s="58" t="str">
        <f t="shared" si="348"/>
        <v/>
      </c>
      <c r="AG177" s="59" t="str">
        <f t="shared" si="348"/>
        <v/>
      </c>
      <c r="AH177" s="58">
        <f t="shared" si="348"/>
        <v>16</v>
      </c>
      <c r="AI177" s="59" t="str">
        <f t="shared" si="348"/>
        <v/>
      </c>
      <c r="AJ177" s="58" t="str">
        <f t="shared" si="348"/>
        <v/>
      </c>
      <c r="AK177" s="59" t="str">
        <f t="shared" si="348"/>
        <v/>
      </c>
      <c r="AL177" s="58" t="str">
        <f t="shared" si="348"/>
        <v/>
      </c>
      <c r="AM177" s="60" t="str">
        <f t="shared" si="348"/>
        <v/>
      </c>
    </row>
    <row r="178" ht="15.75" customHeight="1">
      <c r="A178" s="64">
        <v>173.0</v>
      </c>
      <c r="B178" s="51" t="str">
        <f>VLOOKUP(A178,Times_2023!B175:C605,2,FALSE)</f>
        <v>0:25:24</v>
      </c>
      <c r="C178" s="52" t="str">
        <f>VLOOKUP($A178,Raw,3,FALSE)</f>
        <v>Harry Druiff</v>
      </c>
      <c r="D178" s="62" t="str">
        <f>VLOOKUP($A178,Raw,2,FALSE)</f>
        <v>CTC</v>
      </c>
      <c r="E178" s="62" t="str">
        <f>VLOOKUP($A178,Raw,4,FALSE)</f>
        <v>M</v>
      </c>
      <c r="F178" s="62">
        <f t="shared" si="5"/>
        <v>141</v>
      </c>
      <c r="G178" s="63" t="str">
        <f t="shared" si="6"/>
        <v>CTC-M</v>
      </c>
      <c r="H178" s="22" t="str">
        <f t="shared" ref="H178:W178" si="349">IF($G178=H$4&amp;"-"&amp;H$5,IF(COUNTIF($G$6:$G178,"="&amp;$G178)&gt;5,"",$F178),"")</f>
        <v/>
      </c>
      <c r="I178" s="23" t="str">
        <f t="shared" si="349"/>
        <v/>
      </c>
      <c r="J178" s="24" t="str">
        <f t="shared" si="349"/>
        <v/>
      </c>
      <c r="K178" s="23" t="str">
        <f t="shared" si="349"/>
        <v/>
      </c>
      <c r="L178" s="24" t="str">
        <f t="shared" si="349"/>
        <v/>
      </c>
      <c r="M178" s="23" t="str">
        <f t="shared" si="349"/>
        <v/>
      </c>
      <c r="N178" s="24" t="str">
        <f t="shared" si="349"/>
        <v/>
      </c>
      <c r="O178" s="23" t="str">
        <f t="shared" si="349"/>
        <v/>
      </c>
      <c r="P178" s="24" t="str">
        <f t="shared" si="349"/>
        <v/>
      </c>
      <c r="Q178" s="23" t="str">
        <f t="shared" si="349"/>
        <v/>
      </c>
      <c r="R178" s="24" t="str">
        <f t="shared" si="349"/>
        <v/>
      </c>
      <c r="S178" s="23" t="str">
        <f t="shared" si="349"/>
        <v/>
      </c>
      <c r="T178" s="24" t="str">
        <f t="shared" si="349"/>
        <v/>
      </c>
      <c r="U178" s="23" t="str">
        <f t="shared" si="349"/>
        <v/>
      </c>
      <c r="V178" s="24" t="str">
        <f t="shared" si="349"/>
        <v/>
      </c>
      <c r="W178" s="25" t="str">
        <f t="shared" si="349"/>
        <v/>
      </c>
      <c r="X178" s="58" t="str">
        <f t="shared" ref="X178:AM178" si="350">IF($G178=X$4&amp;"-"&amp;X$5,IF(COUNTIF($G$6:$G178,"="&amp;$G178)&gt;1000,"",MAX(X$6:X177)+1),"")</f>
        <v/>
      </c>
      <c r="Y178" s="59" t="str">
        <f t="shared" si="350"/>
        <v/>
      </c>
      <c r="Z178" s="58">
        <f t="shared" si="350"/>
        <v>15</v>
      </c>
      <c r="AA178" s="59" t="str">
        <f t="shared" si="350"/>
        <v/>
      </c>
      <c r="AB178" s="58" t="str">
        <f t="shared" si="350"/>
        <v/>
      </c>
      <c r="AC178" s="59" t="str">
        <f t="shared" si="350"/>
        <v/>
      </c>
      <c r="AD178" s="58" t="str">
        <f t="shared" si="350"/>
        <v/>
      </c>
      <c r="AE178" s="59" t="str">
        <f t="shared" si="350"/>
        <v/>
      </c>
      <c r="AF178" s="58" t="str">
        <f t="shared" si="350"/>
        <v/>
      </c>
      <c r="AG178" s="59" t="str">
        <f t="shared" si="350"/>
        <v/>
      </c>
      <c r="AH178" s="58" t="str">
        <f t="shared" si="350"/>
        <v/>
      </c>
      <c r="AI178" s="59" t="str">
        <f t="shared" si="350"/>
        <v/>
      </c>
      <c r="AJ178" s="58" t="str">
        <f t="shared" si="350"/>
        <v/>
      </c>
      <c r="AK178" s="59" t="str">
        <f t="shared" si="350"/>
        <v/>
      </c>
      <c r="AL178" s="58" t="str">
        <f t="shared" si="350"/>
        <v/>
      </c>
      <c r="AM178" s="60" t="str">
        <f t="shared" si="350"/>
        <v/>
      </c>
    </row>
    <row r="179" ht="15.75" customHeight="1">
      <c r="A179" s="61">
        <v>174.0</v>
      </c>
      <c r="B179" s="51" t="str">
        <f>VLOOKUP(A179,Times_2023!B176:C606,2,FALSE)</f>
        <v>0:25:31</v>
      </c>
      <c r="C179" s="52" t="str">
        <f>VLOOKUP($A179,Raw,3,FALSE)</f>
        <v>Stuart Nunn</v>
      </c>
      <c r="D179" s="62" t="str">
        <f>VLOOKUP($A179,Raw,2,FALSE)</f>
        <v>HRC</v>
      </c>
      <c r="E179" s="62" t="str">
        <f>VLOOKUP($A179,Raw,4,FALSE)</f>
        <v>M</v>
      </c>
      <c r="F179" s="62">
        <f t="shared" si="5"/>
        <v>142</v>
      </c>
      <c r="G179" s="63" t="str">
        <f t="shared" si="6"/>
        <v>HRC-M</v>
      </c>
      <c r="H179" s="22" t="str">
        <f t="shared" ref="H179:W179" si="351">IF($G179=H$4&amp;"-"&amp;H$5,IF(COUNTIF($G$6:$G179,"="&amp;$G179)&gt;5,"",$F179),"")</f>
        <v/>
      </c>
      <c r="I179" s="23" t="str">
        <f t="shared" si="351"/>
        <v/>
      </c>
      <c r="J179" s="24" t="str">
        <f t="shared" si="351"/>
        <v/>
      </c>
      <c r="K179" s="23" t="str">
        <f t="shared" si="351"/>
        <v/>
      </c>
      <c r="L179" s="24" t="str">
        <f t="shared" si="351"/>
        <v/>
      </c>
      <c r="M179" s="23" t="str">
        <f t="shared" si="351"/>
        <v/>
      </c>
      <c r="N179" s="24" t="str">
        <f t="shared" si="351"/>
        <v/>
      </c>
      <c r="O179" s="23" t="str">
        <f t="shared" si="351"/>
        <v/>
      </c>
      <c r="P179" s="24" t="str">
        <f t="shared" si="351"/>
        <v/>
      </c>
      <c r="Q179" s="23" t="str">
        <f t="shared" si="351"/>
        <v/>
      </c>
      <c r="R179" s="24" t="str">
        <f t="shared" si="351"/>
        <v/>
      </c>
      <c r="S179" s="23" t="str">
        <f t="shared" si="351"/>
        <v/>
      </c>
      <c r="T179" s="24" t="str">
        <f t="shared" si="351"/>
        <v/>
      </c>
      <c r="U179" s="23" t="str">
        <f t="shared" si="351"/>
        <v/>
      </c>
      <c r="V179" s="24" t="str">
        <f t="shared" si="351"/>
        <v/>
      </c>
      <c r="W179" s="25" t="str">
        <f t="shared" si="351"/>
        <v/>
      </c>
      <c r="X179" s="58" t="str">
        <f t="shared" ref="X179:AM179" si="352">IF($G179=X$4&amp;"-"&amp;X$5,IF(COUNTIF($G$6:$G179,"="&amp;$G179)&gt;1000,"",MAX(X$6:X178)+1),"")</f>
        <v/>
      </c>
      <c r="Y179" s="59" t="str">
        <f t="shared" si="352"/>
        <v/>
      </c>
      <c r="Z179" s="58" t="str">
        <f t="shared" si="352"/>
        <v/>
      </c>
      <c r="AA179" s="59" t="str">
        <f t="shared" si="352"/>
        <v/>
      </c>
      <c r="AB179" s="58" t="str">
        <f t="shared" si="352"/>
        <v/>
      </c>
      <c r="AC179" s="59" t="str">
        <f t="shared" si="352"/>
        <v/>
      </c>
      <c r="AD179" s="58" t="str">
        <f t="shared" si="352"/>
        <v/>
      </c>
      <c r="AE179" s="59" t="str">
        <f t="shared" si="352"/>
        <v/>
      </c>
      <c r="AF179" s="58">
        <f t="shared" si="352"/>
        <v>13</v>
      </c>
      <c r="AG179" s="59" t="str">
        <f t="shared" si="352"/>
        <v/>
      </c>
      <c r="AH179" s="58" t="str">
        <f t="shared" si="352"/>
        <v/>
      </c>
      <c r="AI179" s="59" t="str">
        <f t="shared" si="352"/>
        <v/>
      </c>
      <c r="AJ179" s="58" t="str">
        <f t="shared" si="352"/>
        <v/>
      </c>
      <c r="AK179" s="59" t="str">
        <f t="shared" si="352"/>
        <v/>
      </c>
      <c r="AL179" s="58" t="str">
        <f t="shared" si="352"/>
        <v/>
      </c>
      <c r="AM179" s="60" t="str">
        <f t="shared" si="352"/>
        <v/>
      </c>
    </row>
    <row r="180" ht="15.75" customHeight="1">
      <c r="A180" s="64">
        <v>175.0</v>
      </c>
      <c r="B180" s="51" t="str">
        <f>VLOOKUP(A180,Times_2023!B177:C607,2,FALSE)</f>
        <v>0:25:40</v>
      </c>
      <c r="C180" s="52" t="str">
        <f>VLOOKUP($A180,Raw,3,FALSE)</f>
        <v>Barry Graves</v>
      </c>
      <c r="D180" s="62" t="str">
        <f>VLOOKUP($A180,Raw,2,FALSE)</f>
        <v>ELY</v>
      </c>
      <c r="E180" s="62" t="str">
        <f>VLOOKUP($A180,Raw,4,FALSE)</f>
        <v>M</v>
      </c>
      <c r="F180" s="62">
        <f t="shared" si="5"/>
        <v>143</v>
      </c>
      <c r="G180" s="63" t="str">
        <f t="shared" si="6"/>
        <v>ELY-M</v>
      </c>
      <c r="H180" s="22" t="str">
        <f t="shared" ref="H180:W180" si="353">IF($G180=H$4&amp;"-"&amp;H$5,IF(COUNTIF($G$6:$G180,"="&amp;$G180)&gt;5,"",$F180),"")</f>
        <v/>
      </c>
      <c r="I180" s="23" t="str">
        <f t="shared" si="353"/>
        <v/>
      </c>
      <c r="J180" s="24" t="str">
        <f t="shared" si="353"/>
        <v/>
      </c>
      <c r="K180" s="23" t="str">
        <f t="shared" si="353"/>
        <v/>
      </c>
      <c r="L180" s="24" t="str">
        <f t="shared" si="353"/>
        <v/>
      </c>
      <c r="M180" s="23" t="str">
        <f t="shared" si="353"/>
        <v/>
      </c>
      <c r="N180" s="24" t="str">
        <f t="shared" si="353"/>
        <v/>
      </c>
      <c r="O180" s="23" t="str">
        <f t="shared" si="353"/>
        <v/>
      </c>
      <c r="P180" s="24" t="str">
        <f t="shared" si="353"/>
        <v/>
      </c>
      <c r="Q180" s="23" t="str">
        <f t="shared" si="353"/>
        <v/>
      </c>
      <c r="R180" s="24" t="str">
        <f t="shared" si="353"/>
        <v/>
      </c>
      <c r="S180" s="23" t="str">
        <f t="shared" si="353"/>
        <v/>
      </c>
      <c r="T180" s="24" t="str">
        <f t="shared" si="353"/>
        <v/>
      </c>
      <c r="U180" s="23" t="str">
        <f t="shared" si="353"/>
        <v/>
      </c>
      <c r="V180" s="24" t="str">
        <f t="shared" si="353"/>
        <v/>
      </c>
      <c r="W180" s="25" t="str">
        <f t="shared" si="353"/>
        <v/>
      </c>
      <c r="X180" s="58" t="str">
        <f t="shared" ref="X180:AM180" si="354">IF($G180=X$4&amp;"-"&amp;X$5,IF(COUNTIF($G$6:$G180,"="&amp;$G180)&gt;1000,"",MAX(X$6:X179)+1),"")</f>
        <v/>
      </c>
      <c r="Y180" s="59" t="str">
        <f t="shared" si="354"/>
        <v/>
      </c>
      <c r="Z180" s="58" t="str">
        <f t="shared" si="354"/>
        <v/>
      </c>
      <c r="AA180" s="59" t="str">
        <f t="shared" si="354"/>
        <v/>
      </c>
      <c r="AB180" s="58">
        <f t="shared" si="354"/>
        <v>28</v>
      </c>
      <c r="AC180" s="59" t="str">
        <f t="shared" si="354"/>
        <v/>
      </c>
      <c r="AD180" s="58" t="str">
        <f t="shared" si="354"/>
        <v/>
      </c>
      <c r="AE180" s="59" t="str">
        <f t="shared" si="354"/>
        <v/>
      </c>
      <c r="AF180" s="58" t="str">
        <f t="shared" si="354"/>
        <v/>
      </c>
      <c r="AG180" s="59" t="str">
        <f t="shared" si="354"/>
        <v/>
      </c>
      <c r="AH180" s="58" t="str">
        <f t="shared" si="354"/>
        <v/>
      </c>
      <c r="AI180" s="59" t="str">
        <f t="shared" si="354"/>
        <v/>
      </c>
      <c r="AJ180" s="58" t="str">
        <f t="shared" si="354"/>
        <v/>
      </c>
      <c r="AK180" s="59" t="str">
        <f t="shared" si="354"/>
        <v/>
      </c>
      <c r="AL180" s="58" t="str">
        <f t="shared" si="354"/>
        <v/>
      </c>
      <c r="AM180" s="60" t="str">
        <f t="shared" si="354"/>
        <v/>
      </c>
    </row>
    <row r="181" ht="15.75" customHeight="1">
      <c r="A181" s="61">
        <v>176.0</v>
      </c>
      <c r="B181" s="51" t="str">
        <f>VLOOKUP(A181,Times_2023!B178:C608,2,FALSE)</f>
        <v>0:25:46</v>
      </c>
      <c r="C181" s="52" t="str">
        <f>VLOOKUP($A181,Raw,3,FALSE)</f>
        <v>Rajeev Das</v>
      </c>
      <c r="D181" s="62" t="str">
        <f>VLOOKUP($A181,Raw,2,FALSE)</f>
        <v>HI</v>
      </c>
      <c r="E181" s="62" t="str">
        <f>VLOOKUP($A181,Raw,4,FALSE)</f>
        <v>M</v>
      </c>
      <c r="F181" s="62">
        <f t="shared" si="5"/>
        <v>144</v>
      </c>
      <c r="G181" s="63" t="str">
        <f t="shared" si="6"/>
        <v>HI-M</v>
      </c>
      <c r="H181" s="22" t="str">
        <f t="shared" ref="H181:W181" si="355">IF($G181=H$4&amp;"-"&amp;H$5,IF(COUNTIF($G$6:$G181,"="&amp;$G181)&gt;5,"",$F181),"")</f>
        <v/>
      </c>
      <c r="I181" s="23" t="str">
        <f t="shared" si="355"/>
        <v/>
      </c>
      <c r="J181" s="24" t="str">
        <f t="shared" si="355"/>
        <v/>
      </c>
      <c r="K181" s="23" t="str">
        <f t="shared" si="355"/>
        <v/>
      </c>
      <c r="L181" s="24" t="str">
        <f t="shared" si="355"/>
        <v/>
      </c>
      <c r="M181" s="23" t="str">
        <f t="shared" si="355"/>
        <v/>
      </c>
      <c r="N181" s="24" t="str">
        <f t="shared" si="355"/>
        <v/>
      </c>
      <c r="O181" s="23" t="str">
        <f t="shared" si="355"/>
        <v/>
      </c>
      <c r="P181" s="24" t="str">
        <f t="shared" si="355"/>
        <v/>
      </c>
      <c r="Q181" s="23" t="str">
        <f t="shared" si="355"/>
        <v/>
      </c>
      <c r="R181" s="24" t="str">
        <f t="shared" si="355"/>
        <v/>
      </c>
      <c r="S181" s="23" t="str">
        <f t="shared" si="355"/>
        <v/>
      </c>
      <c r="T181" s="24" t="str">
        <f t="shared" si="355"/>
        <v/>
      </c>
      <c r="U181" s="23" t="str">
        <f t="shared" si="355"/>
        <v/>
      </c>
      <c r="V181" s="24" t="str">
        <f t="shared" si="355"/>
        <v/>
      </c>
      <c r="W181" s="25" t="str">
        <f t="shared" si="355"/>
        <v/>
      </c>
      <c r="X181" s="58" t="str">
        <f t="shared" ref="X181:AM181" si="356">IF($G181=X$4&amp;"-"&amp;X$5,IF(COUNTIF($G$6:$G181,"="&amp;$G181)&gt;1000,"",MAX(X$6:X180)+1),"")</f>
        <v/>
      </c>
      <c r="Y181" s="59" t="str">
        <f t="shared" si="356"/>
        <v/>
      </c>
      <c r="Z181" s="58" t="str">
        <f t="shared" si="356"/>
        <v/>
      </c>
      <c r="AA181" s="59" t="str">
        <f t="shared" si="356"/>
        <v/>
      </c>
      <c r="AB181" s="58" t="str">
        <f t="shared" si="356"/>
        <v/>
      </c>
      <c r="AC181" s="59" t="str">
        <f t="shared" si="356"/>
        <v/>
      </c>
      <c r="AD181" s="58">
        <f t="shared" si="356"/>
        <v>18</v>
      </c>
      <c r="AE181" s="59" t="str">
        <f t="shared" si="356"/>
        <v/>
      </c>
      <c r="AF181" s="58" t="str">
        <f t="shared" si="356"/>
        <v/>
      </c>
      <c r="AG181" s="59" t="str">
        <f t="shared" si="356"/>
        <v/>
      </c>
      <c r="AH181" s="58" t="str">
        <f t="shared" si="356"/>
        <v/>
      </c>
      <c r="AI181" s="59" t="str">
        <f t="shared" si="356"/>
        <v/>
      </c>
      <c r="AJ181" s="58" t="str">
        <f t="shared" si="356"/>
        <v/>
      </c>
      <c r="AK181" s="59" t="str">
        <f t="shared" si="356"/>
        <v/>
      </c>
      <c r="AL181" s="58" t="str">
        <f t="shared" si="356"/>
        <v/>
      </c>
      <c r="AM181" s="60" t="str">
        <f t="shared" si="356"/>
        <v/>
      </c>
    </row>
    <row r="182" ht="15.75" customHeight="1">
      <c r="A182" s="64">
        <v>177.0</v>
      </c>
      <c r="B182" s="51" t="str">
        <f>VLOOKUP(A182,Times_2023!B179:C609,2,FALSE)</f>
        <v>0:25:59</v>
      </c>
      <c r="C182" s="52" t="str">
        <f>VLOOKUP($A182,Raw,3,FALSE)</f>
        <v>Martyn Leeks</v>
      </c>
      <c r="D182" s="62" t="str">
        <f>VLOOKUP($A182,Raw,2,FALSE)</f>
        <v>CTC</v>
      </c>
      <c r="E182" s="62" t="str">
        <f>VLOOKUP($A182,Raw,4,FALSE)</f>
        <v>M</v>
      </c>
      <c r="F182" s="62">
        <f t="shared" si="5"/>
        <v>145</v>
      </c>
      <c r="G182" s="63" t="str">
        <f t="shared" si="6"/>
        <v>CTC-M</v>
      </c>
      <c r="H182" s="22" t="str">
        <f t="shared" ref="H182:W182" si="357">IF($G182=H$4&amp;"-"&amp;H$5,IF(COUNTIF($G$6:$G182,"="&amp;$G182)&gt;5,"",$F182),"")</f>
        <v/>
      </c>
      <c r="I182" s="23" t="str">
        <f t="shared" si="357"/>
        <v/>
      </c>
      <c r="J182" s="24" t="str">
        <f t="shared" si="357"/>
        <v/>
      </c>
      <c r="K182" s="23" t="str">
        <f t="shared" si="357"/>
        <v/>
      </c>
      <c r="L182" s="24" t="str">
        <f t="shared" si="357"/>
        <v/>
      </c>
      <c r="M182" s="23" t="str">
        <f t="shared" si="357"/>
        <v/>
      </c>
      <c r="N182" s="24" t="str">
        <f t="shared" si="357"/>
        <v/>
      </c>
      <c r="O182" s="23" t="str">
        <f t="shared" si="357"/>
        <v/>
      </c>
      <c r="P182" s="24" t="str">
        <f t="shared" si="357"/>
        <v/>
      </c>
      <c r="Q182" s="23" t="str">
        <f t="shared" si="357"/>
        <v/>
      </c>
      <c r="R182" s="24" t="str">
        <f t="shared" si="357"/>
        <v/>
      </c>
      <c r="S182" s="23" t="str">
        <f t="shared" si="357"/>
        <v/>
      </c>
      <c r="T182" s="24" t="str">
        <f t="shared" si="357"/>
        <v/>
      </c>
      <c r="U182" s="23" t="str">
        <f t="shared" si="357"/>
        <v/>
      </c>
      <c r="V182" s="24" t="str">
        <f t="shared" si="357"/>
        <v/>
      </c>
      <c r="W182" s="25" t="str">
        <f t="shared" si="357"/>
        <v/>
      </c>
      <c r="X182" s="58" t="str">
        <f t="shared" ref="X182:AM182" si="358">IF($G182=X$4&amp;"-"&amp;X$5,IF(COUNTIF($G$6:$G182,"="&amp;$G182)&gt;1000,"",MAX(X$6:X181)+1),"")</f>
        <v/>
      </c>
      <c r="Y182" s="59" t="str">
        <f t="shared" si="358"/>
        <v/>
      </c>
      <c r="Z182" s="58">
        <f t="shared" si="358"/>
        <v>16</v>
      </c>
      <c r="AA182" s="59" t="str">
        <f t="shared" si="358"/>
        <v/>
      </c>
      <c r="AB182" s="58" t="str">
        <f t="shared" si="358"/>
        <v/>
      </c>
      <c r="AC182" s="59" t="str">
        <f t="shared" si="358"/>
        <v/>
      </c>
      <c r="AD182" s="58" t="str">
        <f t="shared" si="358"/>
        <v/>
      </c>
      <c r="AE182" s="59" t="str">
        <f t="shared" si="358"/>
        <v/>
      </c>
      <c r="AF182" s="58" t="str">
        <f t="shared" si="358"/>
        <v/>
      </c>
      <c r="AG182" s="59" t="str">
        <f t="shared" si="358"/>
        <v/>
      </c>
      <c r="AH182" s="58" t="str">
        <f t="shared" si="358"/>
        <v/>
      </c>
      <c r="AI182" s="59" t="str">
        <f t="shared" si="358"/>
        <v/>
      </c>
      <c r="AJ182" s="58" t="str">
        <f t="shared" si="358"/>
        <v/>
      </c>
      <c r="AK182" s="59" t="str">
        <f t="shared" si="358"/>
        <v/>
      </c>
      <c r="AL182" s="58" t="str">
        <f t="shared" si="358"/>
        <v/>
      </c>
      <c r="AM182" s="60" t="str">
        <f t="shared" si="358"/>
        <v/>
      </c>
    </row>
    <row r="183" ht="15.75" customHeight="1">
      <c r="A183" s="61">
        <v>178.0</v>
      </c>
      <c r="B183" s="51" t="str">
        <f>VLOOKUP(A183,Times_2023!B180:C610,2,FALSE)</f>
        <v>0:26:03</v>
      </c>
      <c r="C183" s="52" t="str">
        <f>VLOOKUP($A183,Raw,3,FALSE)</f>
        <v>Neil Halls</v>
      </c>
      <c r="D183" s="62" t="str">
        <f>VLOOKUP($A183,Raw,2,FALSE)</f>
        <v>SS</v>
      </c>
      <c r="E183" s="62" t="str">
        <f>VLOOKUP($A183,Raw,4,FALSE)</f>
        <v>M</v>
      </c>
      <c r="F183" s="62">
        <f t="shared" si="5"/>
        <v>146</v>
      </c>
      <c r="G183" s="63" t="str">
        <f t="shared" si="6"/>
        <v>SS-M</v>
      </c>
      <c r="H183" s="22" t="str">
        <f t="shared" ref="H183:W183" si="359">IF($G183=H$4&amp;"-"&amp;H$5,IF(COUNTIF($G$6:$G183,"="&amp;$G183)&gt;5,"",$F183),"")</f>
        <v/>
      </c>
      <c r="I183" s="23" t="str">
        <f t="shared" si="359"/>
        <v/>
      </c>
      <c r="J183" s="24" t="str">
        <f t="shared" si="359"/>
        <v/>
      </c>
      <c r="K183" s="23" t="str">
        <f t="shared" si="359"/>
        <v/>
      </c>
      <c r="L183" s="24" t="str">
        <f t="shared" si="359"/>
        <v/>
      </c>
      <c r="M183" s="23" t="str">
        <f t="shared" si="359"/>
        <v/>
      </c>
      <c r="N183" s="24" t="str">
        <f t="shared" si="359"/>
        <v/>
      </c>
      <c r="O183" s="23" t="str">
        <f t="shared" si="359"/>
        <v/>
      </c>
      <c r="P183" s="24" t="str">
        <f t="shared" si="359"/>
        <v/>
      </c>
      <c r="Q183" s="23" t="str">
        <f t="shared" si="359"/>
        <v/>
      </c>
      <c r="R183" s="24" t="str">
        <f t="shared" si="359"/>
        <v/>
      </c>
      <c r="S183" s="23" t="str">
        <f t="shared" si="359"/>
        <v/>
      </c>
      <c r="T183" s="24" t="str">
        <f t="shared" si="359"/>
        <v/>
      </c>
      <c r="U183" s="23" t="str">
        <f t="shared" si="359"/>
        <v/>
      </c>
      <c r="V183" s="24" t="str">
        <f t="shared" si="359"/>
        <v/>
      </c>
      <c r="W183" s="25" t="str">
        <f t="shared" si="359"/>
        <v/>
      </c>
      <c r="X183" s="58" t="str">
        <f t="shared" ref="X183:AM183" si="360">IF($G183=X$4&amp;"-"&amp;X$5,IF(COUNTIF($G$6:$G183,"="&amp;$G183)&gt;1000,"",MAX(X$6:X182)+1),"")</f>
        <v/>
      </c>
      <c r="Y183" s="59" t="str">
        <f t="shared" si="360"/>
        <v/>
      </c>
      <c r="Z183" s="58" t="str">
        <f t="shared" si="360"/>
        <v/>
      </c>
      <c r="AA183" s="59" t="str">
        <f t="shared" si="360"/>
        <v/>
      </c>
      <c r="AB183" s="58" t="str">
        <f t="shared" si="360"/>
        <v/>
      </c>
      <c r="AC183" s="59" t="str">
        <f t="shared" si="360"/>
        <v/>
      </c>
      <c r="AD183" s="58" t="str">
        <f t="shared" si="360"/>
        <v/>
      </c>
      <c r="AE183" s="59" t="str">
        <f t="shared" si="360"/>
        <v/>
      </c>
      <c r="AF183" s="58" t="str">
        <f t="shared" si="360"/>
        <v/>
      </c>
      <c r="AG183" s="59" t="str">
        <f t="shared" si="360"/>
        <v/>
      </c>
      <c r="AH183" s="58" t="str">
        <f t="shared" si="360"/>
        <v/>
      </c>
      <c r="AI183" s="59" t="str">
        <f t="shared" si="360"/>
        <v/>
      </c>
      <c r="AJ183" s="58" t="str">
        <f t="shared" si="360"/>
        <v/>
      </c>
      <c r="AK183" s="59" t="str">
        <f t="shared" si="360"/>
        <v/>
      </c>
      <c r="AL183" s="58">
        <f t="shared" si="360"/>
        <v>13</v>
      </c>
      <c r="AM183" s="60" t="str">
        <f t="shared" si="360"/>
        <v/>
      </c>
    </row>
    <row r="184" ht="15.75" customHeight="1">
      <c r="A184" s="64">
        <v>179.0</v>
      </c>
      <c r="B184" s="51" t="str">
        <f>VLOOKUP(A184,Times_2023!B181:C611,2,FALSE)</f>
        <v>0:26:05</v>
      </c>
      <c r="C184" s="52" t="str">
        <f>VLOOKUP($A184,Raw,3,FALSE)</f>
        <v>Rob Calvert</v>
      </c>
      <c r="D184" s="62" t="str">
        <f>VLOOKUP($A184,Raw,2,FALSE)</f>
        <v>HI</v>
      </c>
      <c r="E184" s="62" t="str">
        <f>VLOOKUP($A184,Raw,4,FALSE)</f>
        <v>M</v>
      </c>
      <c r="F184" s="62">
        <f t="shared" si="5"/>
        <v>147</v>
      </c>
      <c r="G184" s="63" t="str">
        <f t="shared" si="6"/>
        <v>HI-M</v>
      </c>
      <c r="H184" s="22" t="str">
        <f t="shared" ref="H184:W184" si="361">IF($G184=H$4&amp;"-"&amp;H$5,IF(COUNTIF($G$6:$G184,"="&amp;$G184)&gt;5,"",$F184),"")</f>
        <v/>
      </c>
      <c r="I184" s="23" t="str">
        <f t="shared" si="361"/>
        <v/>
      </c>
      <c r="J184" s="24" t="str">
        <f t="shared" si="361"/>
        <v/>
      </c>
      <c r="K184" s="23" t="str">
        <f t="shared" si="361"/>
        <v/>
      </c>
      <c r="L184" s="24" t="str">
        <f t="shared" si="361"/>
        <v/>
      </c>
      <c r="M184" s="23" t="str">
        <f t="shared" si="361"/>
        <v/>
      </c>
      <c r="N184" s="24" t="str">
        <f t="shared" si="361"/>
        <v/>
      </c>
      <c r="O184" s="23" t="str">
        <f t="shared" si="361"/>
        <v/>
      </c>
      <c r="P184" s="24" t="str">
        <f t="shared" si="361"/>
        <v/>
      </c>
      <c r="Q184" s="23" t="str">
        <f t="shared" si="361"/>
        <v/>
      </c>
      <c r="R184" s="24" t="str">
        <f t="shared" si="361"/>
        <v/>
      </c>
      <c r="S184" s="23" t="str">
        <f t="shared" si="361"/>
        <v/>
      </c>
      <c r="T184" s="24" t="str">
        <f t="shared" si="361"/>
        <v/>
      </c>
      <c r="U184" s="23" t="str">
        <f t="shared" si="361"/>
        <v/>
      </c>
      <c r="V184" s="24" t="str">
        <f t="shared" si="361"/>
        <v/>
      </c>
      <c r="W184" s="25" t="str">
        <f t="shared" si="361"/>
        <v/>
      </c>
      <c r="X184" s="58" t="str">
        <f t="shared" ref="X184:AM184" si="362">IF($G184=X$4&amp;"-"&amp;X$5,IF(COUNTIF($G$6:$G184,"="&amp;$G184)&gt;1000,"",MAX(X$6:X183)+1),"")</f>
        <v/>
      </c>
      <c r="Y184" s="59" t="str">
        <f t="shared" si="362"/>
        <v/>
      </c>
      <c r="Z184" s="58" t="str">
        <f t="shared" si="362"/>
        <v/>
      </c>
      <c r="AA184" s="59" t="str">
        <f t="shared" si="362"/>
        <v/>
      </c>
      <c r="AB184" s="58" t="str">
        <f t="shared" si="362"/>
        <v/>
      </c>
      <c r="AC184" s="59" t="str">
        <f t="shared" si="362"/>
        <v/>
      </c>
      <c r="AD184" s="58">
        <f t="shared" si="362"/>
        <v>19</v>
      </c>
      <c r="AE184" s="59" t="str">
        <f t="shared" si="362"/>
        <v/>
      </c>
      <c r="AF184" s="58" t="str">
        <f t="shared" si="362"/>
        <v/>
      </c>
      <c r="AG184" s="59" t="str">
        <f t="shared" si="362"/>
        <v/>
      </c>
      <c r="AH184" s="58" t="str">
        <f t="shared" si="362"/>
        <v/>
      </c>
      <c r="AI184" s="59" t="str">
        <f t="shared" si="362"/>
        <v/>
      </c>
      <c r="AJ184" s="58" t="str">
        <f t="shared" si="362"/>
        <v/>
      </c>
      <c r="AK184" s="59" t="str">
        <f t="shared" si="362"/>
        <v/>
      </c>
      <c r="AL184" s="58" t="str">
        <f t="shared" si="362"/>
        <v/>
      </c>
      <c r="AM184" s="60" t="str">
        <f t="shared" si="362"/>
        <v/>
      </c>
    </row>
    <row r="185" ht="15.75" customHeight="1">
      <c r="A185" s="61">
        <v>180.0</v>
      </c>
      <c r="B185" s="51" t="str">
        <f>VLOOKUP(A185,Times_2023!B182:C612,2,FALSE)</f>
        <v>0:26:06</v>
      </c>
      <c r="C185" s="52" t="str">
        <f>VLOOKUP($A185,Raw,3,FALSE)</f>
        <v>Jonny Coe</v>
      </c>
      <c r="D185" s="62" t="str">
        <f>VLOOKUP($A185,Raw,2,FALSE)</f>
        <v>HI</v>
      </c>
      <c r="E185" s="62" t="str">
        <f>VLOOKUP($A185,Raw,4,FALSE)</f>
        <v>M</v>
      </c>
      <c r="F185" s="62">
        <f t="shared" si="5"/>
        <v>148</v>
      </c>
      <c r="G185" s="63" t="str">
        <f t="shared" si="6"/>
        <v>HI-M</v>
      </c>
      <c r="H185" s="22" t="str">
        <f t="shared" ref="H185:W185" si="363">IF($G185=H$4&amp;"-"&amp;H$5,IF(COUNTIF($G$6:$G185,"="&amp;$G185)&gt;5,"",$F185),"")</f>
        <v/>
      </c>
      <c r="I185" s="23" t="str">
        <f t="shared" si="363"/>
        <v/>
      </c>
      <c r="J185" s="24" t="str">
        <f t="shared" si="363"/>
        <v/>
      </c>
      <c r="K185" s="23" t="str">
        <f t="shared" si="363"/>
        <v/>
      </c>
      <c r="L185" s="24" t="str">
        <f t="shared" si="363"/>
        <v/>
      </c>
      <c r="M185" s="23" t="str">
        <f t="shared" si="363"/>
        <v/>
      </c>
      <c r="N185" s="24" t="str">
        <f t="shared" si="363"/>
        <v/>
      </c>
      <c r="O185" s="23" t="str">
        <f t="shared" si="363"/>
        <v/>
      </c>
      <c r="P185" s="24" t="str">
        <f t="shared" si="363"/>
        <v/>
      </c>
      <c r="Q185" s="23" t="str">
        <f t="shared" si="363"/>
        <v/>
      </c>
      <c r="R185" s="24" t="str">
        <f t="shared" si="363"/>
        <v/>
      </c>
      <c r="S185" s="23" t="str">
        <f t="shared" si="363"/>
        <v/>
      </c>
      <c r="T185" s="24" t="str">
        <f t="shared" si="363"/>
        <v/>
      </c>
      <c r="U185" s="23" t="str">
        <f t="shared" si="363"/>
        <v/>
      </c>
      <c r="V185" s="24" t="str">
        <f t="shared" si="363"/>
        <v/>
      </c>
      <c r="W185" s="25" t="str">
        <f t="shared" si="363"/>
        <v/>
      </c>
      <c r="X185" s="58" t="str">
        <f t="shared" ref="X185:AM185" si="364">IF($G185=X$4&amp;"-"&amp;X$5,IF(COUNTIF($G$6:$G185,"="&amp;$G185)&gt;1000,"",MAX(X$6:X184)+1),"")</f>
        <v/>
      </c>
      <c r="Y185" s="59" t="str">
        <f t="shared" si="364"/>
        <v/>
      </c>
      <c r="Z185" s="58" t="str">
        <f t="shared" si="364"/>
        <v/>
      </c>
      <c r="AA185" s="59" t="str">
        <f t="shared" si="364"/>
        <v/>
      </c>
      <c r="AB185" s="58" t="str">
        <f t="shared" si="364"/>
        <v/>
      </c>
      <c r="AC185" s="59" t="str">
        <f t="shared" si="364"/>
        <v/>
      </c>
      <c r="AD185" s="58">
        <f t="shared" si="364"/>
        <v>20</v>
      </c>
      <c r="AE185" s="59" t="str">
        <f t="shared" si="364"/>
        <v/>
      </c>
      <c r="AF185" s="58" t="str">
        <f t="shared" si="364"/>
        <v/>
      </c>
      <c r="AG185" s="59" t="str">
        <f t="shared" si="364"/>
        <v/>
      </c>
      <c r="AH185" s="58" t="str">
        <f t="shared" si="364"/>
        <v/>
      </c>
      <c r="AI185" s="59" t="str">
        <f t="shared" si="364"/>
        <v/>
      </c>
      <c r="AJ185" s="58" t="str">
        <f t="shared" si="364"/>
        <v/>
      </c>
      <c r="AK185" s="59" t="str">
        <f t="shared" si="364"/>
        <v/>
      </c>
      <c r="AL185" s="58" t="str">
        <f t="shared" si="364"/>
        <v/>
      </c>
      <c r="AM185" s="60" t="str">
        <f t="shared" si="364"/>
        <v/>
      </c>
    </row>
    <row r="186" ht="15.75" customHeight="1">
      <c r="A186" s="64">
        <v>181.0</v>
      </c>
      <c r="B186" s="51" t="str">
        <f>VLOOKUP(A186,Times_2023!B183:C613,2,FALSE)</f>
        <v>0:26:06</v>
      </c>
      <c r="C186" s="52" t="str">
        <f>VLOOKUP($A186,Raw,3,FALSE)</f>
        <v>Gavin Belsham</v>
      </c>
      <c r="D186" s="62" t="str">
        <f>VLOOKUP($A186,Raw,2,FALSE)</f>
        <v>HI</v>
      </c>
      <c r="E186" s="62" t="str">
        <f>VLOOKUP($A186,Raw,4,FALSE)</f>
        <v>M</v>
      </c>
      <c r="F186" s="62">
        <f t="shared" si="5"/>
        <v>149</v>
      </c>
      <c r="G186" s="63" t="str">
        <f t="shared" si="6"/>
        <v>HI-M</v>
      </c>
      <c r="H186" s="22" t="str">
        <f t="shared" ref="H186:W186" si="365">IF($G186=H$4&amp;"-"&amp;H$5,IF(COUNTIF($G$6:$G186,"="&amp;$G186)&gt;5,"",$F186),"")</f>
        <v/>
      </c>
      <c r="I186" s="23" t="str">
        <f t="shared" si="365"/>
        <v/>
      </c>
      <c r="J186" s="24" t="str">
        <f t="shared" si="365"/>
        <v/>
      </c>
      <c r="K186" s="23" t="str">
        <f t="shared" si="365"/>
        <v/>
      </c>
      <c r="L186" s="24" t="str">
        <f t="shared" si="365"/>
        <v/>
      </c>
      <c r="M186" s="23" t="str">
        <f t="shared" si="365"/>
        <v/>
      </c>
      <c r="N186" s="24" t="str">
        <f t="shared" si="365"/>
        <v/>
      </c>
      <c r="O186" s="23" t="str">
        <f t="shared" si="365"/>
        <v/>
      </c>
      <c r="P186" s="24" t="str">
        <f t="shared" si="365"/>
        <v/>
      </c>
      <c r="Q186" s="23" t="str">
        <f t="shared" si="365"/>
        <v/>
      </c>
      <c r="R186" s="24" t="str">
        <f t="shared" si="365"/>
        <v/>
      </c>
      <c r="S186" s="23" t="str">
        <f t="shared" si="365"/>
        <v/>
      </c>
      <c r="T186" s="24" t="str">
        <f t="shared" si="365"/>
        <v/>
      </c>
      <c r="U186" s="23" t="str">
        <f t="shared" si="365"/>
        <v/>
      </c>
      <c r="V186" s="24" t="str">
        <f t="shared" si="365"/>
        <v/>
      </c>
      <c r="W186" s="25" t="str">
        <f t="shared" si="365"/>
        <v/>
      </c>
      <c r="X186" s="58" t="str">
        <f t="shared" ref="X186:AM186" si="366">IF($G186=X$4&amp;"-"&amp;X$5,IF(COUNTIF($G$6:$G186,"="&amp;$G186)&gt;1000,"",MAX(X$6:X185)+1),"")</f>
        <v/>
      </c>
      <c r="Y186" s="59" t="str">
        <f t="shared" si="366"/>
        <v/>
      </c>
      <c r="Z186" s="58" t="str">
        <f t="shared" si="366"/>
        <v/>
      </c>
      <c r="AA186" s="59" t="str">
        <f t="shared" si="366"/>
        <v/>
      </c>
      <c r="AB186" s="58" t="str">
        <f t="shared" si="366"/>
        <v/>
      </c>
      <c r="AC186" s="59" t="str">
        <f t="shared" si="366"/>
        <v/>
      </c>
      <c r="AD186" s="58">
        <f t="shared" si="366"/>
        <v>21</v>
      </c>
      <c r="AE186" s="59" t="str">
        <f t="shared" si="366"/>
        <v/>
      </c>
      <c r="AF186" s="58" t="str">
        <f t="shared" si="366"/>
        <v/>
      </c>
      <c r="AG186" s="59" t="str">
        <f t="shared" si="366"/>
        <v/>
      </c>
      <c r="AH186" s="58" t="str">
        <f t="shared" si="366"/>
        <v/>
      </c>
      <c r="AI186" s="59" t="str">
        <f t="shared" si="366"/>
        <v/>
      </c>
      <c r="AJ186" s="58" t="str">
        <f t="shared" si="366"/>
        <v/>
      </c>
      <c r="AK186" s="59" t="str">
        <f t="shared" si="366"/>
        <v/>
      </c>
      <c r="AL186" s="58" t="str">
        <f t="shared" si="366"/>
        <v/>
      </c>
      <c r="AM186" s="60" t="str">
        <f t="shared" si="366"/>
        <v/>
      </c>
    </row>
    <row r="187" ht="15.75" customHeight="1">
      <c r="A187" s="61">
        <v>182.0</v>
      </c>
      <c r="B187" s="51" t="str">
        <f>VLOOKUP(A187,Times_2023!B184:C614,2,FALSE)</f>
        <v>0:26:07</v>
      </c>
      <c r="C187" s="52" t="str">
        <f>VLOOKUP($A187,Raw,3,FALSE)</f>
        <v>Miguel Torres</v>
      </c>
      <c r="D187" s="62" t="str">
        <f>VLOOKUP($A187,Raw,2,FALSE)</f>
        <v>CTC</v>
      </c>
      <c r="E187" s="62" t="str">
        <f>VLOOKUP($A187,Raw,4,FALSE)</f>
        <v>M</v>
      </c>
      <c r="F187" s="62">
        <f t="shared" si="5"/>
        <v>150</v>
      </c>
      <c r="G187" s="63" t="str">
        <f t="shared" si="6"/>
        <v>CTC-M</v>
      </c>
      <c r="H187" s="22" t="str">
        <f t="shared" ref="H187:W187" si="367">IF($G187=H$4&amp;"-"&amp;H$5,IF(COUNTIF($G$6:$G187,"="&amp;$G187)&gt;5,"",$F187),"")</f>
        <v/>
      </c>
      <c r="I187" s="23" t="str">
        <f t="shared" si="367"/>
        <v/>
      </c>
      <c r="J187" s="24" t="str">
        <f t="shared" si="367"/>
        <v/>
      </c>
      <c r="K187" s="23" t="str">
        <f t="shared" si="367"/>
        <v/>
      </c>
      <c r="L187" s="24" t="str">
        <f t="shared" si="367"/>
        <v/>
      </c>
      <c r="M187" s="23" t="str">
        <f t="shared" si="367"/>
        <v/>
      </c>
      <c r="N187" s="24" t="str">
        <f t="shared" si="367"/>
        <v/>
      </c>
      <c r="O187" s="23" t="str">
        <f t="shared" si="367"/>
        <v/>
      </c>
      <c r="P187" s="24" t="str">
        <f t="shared" si="367"/>
        <v/>
      </c>
      <c r="Q187" s="23" t="str">
        <f t="shared" si="367"/>
        <v/>
      </c>
      <c r="R187" s="24" t="str">
        <f t="shared" si="367"/>
        <v/>
      </c>
      <c r="S187" s="23" t="str">
        <f t="shared" si="367"/>
        <v/>
      </c>
      <c r="T187" s="24" t="str">
        <f t="shared" si="367"/>
        <v/>
      </c>
      <c r="U187" s="23" t="str">
        <f t="shared" si="367"/>
        <v/>
      </c>
      <c r="V187" s="24" t="str">
        <f t="shared" si="367"/>
        <v/>
      </c>
      <c r="W187" s="25" t="str">
        <f t="shared" si="367"/>
        <v/>
      </c>
      <c r="X187" s="58" t="str">
        <f t="shared" ref="X187:AM187" si="368">IF($G187=X$4&amp;"-"&amp;X$5,IF(COUNTIF($G$6:$G187,"="&amp;$G187)&gt;1000,"",MAX(X$6:X186)+1),"")</f>
        <v/>
      </c>
      <c r="Y187" s="59" t="str">
        <f t="shared" si="368"/>
        <v/>
      </c>
      <c r="Z187" s="58">
        <f t="shared" si="368"/>
        <v>17</v>
      </c>
      <c r="AA187" s="59" t="str">
        <f t="shared" si="368"/>
        <v/>
      </c>
      <c r="AB187" s="58" t="str">
        <f t="shared" si="368"/>
        <v/>
      </c>
      <c r="AC187" s="59" t="str">
        <f t="shared" si="368"/>
        <v/>
      </c>
      <c r="AD187" s="58" t="str">
        <f t="shared" si="368"/>
        <v/>
      </c>
      <c r="AE187" s="59" t="str">
        <f t="shared" si="368"/>
        <v/>
      </c>
      <c r="AF187" s="58" t="str">
        <f t="shared" si="368"/>
        <v/>
      </c>
      <c r="AG187" s="59" t="str">
        <f t="shared" si="368"/>
        <v/>
      </c>
      <c r="AH187" s="58" t="str">
        <f t="shared" si="368"/>
        <v/>
      </c>
      <c r="AI187" s="59" t="str">
        <f t="shared" si="368"/>
        <v/>
      </c>
      <c r="AJ187" s="58" t="str">
        <f t="shared" si="368"/>
        <v/>
      </c>
      <c r="AK187" s="59" t="str">
        <f t="shared" si="368"/>
        <v/>
      </c>
      <c r="AL187" s="58" t="str">
        <f t="shared" si="368"/>
        <v/>
      </c>
      <c r="AM187" s="60" t="str">
        <f t="shared" si="368"/>
        <v/>
      </c>
    </row>
    <row r="188" ht="15.75" customHeight="1">
      <c r="A188" s="64">
        <v>183.0</v>
      </c>
      <c r="B188" s="51" t="str">
        <f>VLOOKUP(A188,Times_2023!B185:C615,2,FALSE)</f>
        <v>0:26:09</v>
      </c>
      <c r="C188" s="52" t="str">
        <f>VLOOKUP($A188,Raw,3,FALSE)</f>
        <v>Kat Postlethwaite</v>
      </c>
      <c r="D188" s="62" t="str">
        <f>VLOOKUP($A188,Raw,2,FALSE)</f>
        <v>CTC</v>
      </c>
      <c r="E188" s="62" t="str">
        <f>VLOOKUP($A188,Raw,4,FALSE)</f>
        <v>F</v>
      </c>
      <c r="F188" s="62">
        <f t="shared" si="5"/>
        <v>33</v>
      </c>
      <c r="G188" s="63" t="str">
        <f t="shared" si="6"/>
        <v>CTC-F</v>
      </c>
      <c r="H188" s="22" t="str">
        <f t="shared" ref="H188:W188" si="369">IF($G188=H$4&amp;"-"&amp;H$5,IF(COUNTIF($G$6:$G188,"="&amp;$G188)&gt;5,"",$F188),"")</f>
        <v/>
      </c>
      <c r="I188" s="23" t="str">
        <f t="shared" si="369"/>
        <v/>
      </c>
      <c r="J188" s="24" t="str">
        <f t="shared" si="369"/>
        <v/>
      </c>
      <c r="K188" s="23" t="str">
        <f t="shared" si="369"/>
        <v/>
      </c>
      <c r="L188" s="24" t="str">
        <f t="shared" si="369"/>
        <v/>
      </c>
      <c r="M188" s="23" t="str">
        <f t="shared" si="369"/>
        <v/>
      </c>
      <c r="N188" s="24" t="str">
        <f t="shared" si="369"/>
        <v/>
      </c>
      <c r="O188" s="23" t="str">
        <f t="shared" si="369"/>
        <v/>
      </c>
      <c r="P188" s="24" t="str">
        <f t="shared" si="369"/>
        <v/>
      </c>
      <c r="Q188" s="23" t="str">
        <f t="shared" si="369"/>
        <v/>
      </c>
      <c r="R188" s="24" t="str">
        <f t="shared" si="369"/>
        <v/>
      </c>
      <c r="S188" s="23" t="str">
        <f t="shared" si="369"/>
        <v/>
      </c>
      <c r="T188" s="24" t="str">
        <f t="shared" si="369"/>
        <v/>
      </c>
      <c r="U188" s="23" t="str">
        <f t="shared" si="369"/>
        <v/>
      </c>
      <c r="V188" s="24" t="str">
        <f t="shared" si="369"/>
        <v/>
      </c>
      <c r="W188" s="25" t="str">
        <f t="shared" si="369"/>
        <v/>
      </c>
      <c r="X188" s="58" t="str">
        <f t="shared" ref="X188:AM188" si="370">IF($G188=X$4&amp;"-"&amp;X$5,IF(COUNTIF($G$6:$G188,"="&amp;$G188)&gt;1000,"",MAX(X$6:X187)+1),"")</f>
        <v/>
      </c>
      <c r="Y188" s="59" t="str">
        <f t="shared" si="370"/>
        <v/>
      </c>
      <c r="Z188" s="58" t="str">
        <f t="shared" si="370"/>
        <v/>
      </c>
      <c r="AA188" s="59">
        <f t="shared" si="370"/>
        <v>6</v>
      </c>
      <c r="AB188" s="58" t="str">
        <f t="shared" si="370"/>
        <v/>
      </c>
      <c r="AC188" s="59" t="str">
        <f t="shared" si="370"/>
        <v/>
      </c>
      <c r="AD188" s="58" t="str">
        <f t="shared" si="370"/>
        <v/>
      </c>
      <c r="AE188" s="59" t="str">
        <f t="shared" si="370"/>
        <v/>
      </c>
      <c r="AF188" s="58" t="str">
        <f t="shared" si="370"/>
        <v/>
      </c>
      <c r="AG188" s="59" t="str">
        <f t="shared" si="370"/>
        <v/>
      </c>
      <c r="AH188" s="58" t="str">
        <f t="shared" si="370"/>
        <v/>
      </c>
      <c r="AI188" s="59" t="str">
        <f t="shared" si="370"/>
        <v/>
      </c>
      <c r="AJ188" s="58" t="str">
        <f t="shared" si="370"/>
        <v/>
      </c>
      <c r="AK188" s="59" t="str">
        <f t="shared" si="370"/>
        <v/>
      </c>
      <c r="AL188" s="58" t="str">
        <f t="shared" si="370"/>
        <v/>
      </c>
      <c r="AM188" s="60" t="str">
        <f t="shared" si="370"/>
        <v/>
      </c>
    </row>
    <row r="189" ht="15.75" customHeight="1">
      <c r="A189" s="61">
        <v>184.0</v>
      </c>
      <c r="B189" s="51" t="str">
        <f>VLOOKUP(A189,Times_2023!B186:C616,2,FALSE)</f>
        <v>0:26:16</v>
      </c>
      <c r="C189" s="52" t="str">
        <f>VLOOKUP($A189,Raw,3,FALSE)</f>
        <v>Frederick Cheung</v>
      </c>
      <c r="D189" s="62" t="str">
        <f>VLOOKUP($A189,Raw,2,FALSE)</f>
        <v>ELY</v>
      </c>
      <c r="E189" s="62" t="str">
        <f>VLOOKUP($A189,Raw,4,FALSE)</f>
        <v>M</v>
      </c>
      <c r="F189" s="62">
        <f t="shared" si="5"/>
        <v>151</v>
      </c>
      <c r="G189" s="63" t="str">
        <f t="shared" si="6"/>
        <v>ELY-M</v>
      </c>
      <c r="H189" s="22" t="str">
        <f t="shared" ref="H189:W189" si="371">IF($G189=H$4&amp;"-"&amp;H$5,IF(COUNTIF($G$6:$G189,"="&amp;$G189)&gt;5,"",$F189),"")</f>
        <v/>
      </c>
      <c r="I189" s="23" t="str">
        <f t="shared" si="371"/>
        <v/>
      </c>
      <c r="J189" s="24" t="str">
        <f t="shared" si="371"/>
        <v/>
      </c>
      <c r="K189" s="23" t="str">
        <f t="shared" si="371"/>
        <v/>
      </c>
      <c r="L189" s="24" t="str">
        <f t="shared" si="371"/>
        <v/>
      </c>
      <c r="M189" s="23" t="str">
        <f t="shared" si="371"/>
        <v/>
      </c>
      <c r="N189" s="24" t="str">
        <f t="shared" si="371"/>
        <v/>
      </c>
      <c r="O189" s="23" t="str">
        <f t="shared" si="371"/>
        <v/>
      </c>
      <c r="P189" s="24" t="str">
        <f t="shared" si="371"/>
        <v/>
      </c>
      <c r="Q189" s="23" t="str">
        <f t="shared" si="371"/>
        <v/>
      </c>
      <c r="R189" s="24" t="str">
        <f t="shared" si="371"/>
        <v/>
      </c>
      <c r="S189" s="23" t="str">
        <f t="shared" si="371"/>
        <v/>
      </c>
      <c r="T189" s="24" t="str">
        <f t="shared" si="371"/>
        <v/>
      </c>
      <c r="U189" s="23" t="str">
        <f t="shared" si="371"/>
        <v/>
      </c>
      <c r="V189" s="24" t="str">
        <f t="shared" si="371"/>
        <v/>
      </c>
      <c r="W189" s="25" t="str">
        <f t="shared" si="371"/>
        <v/>
      </c>
      <c r="X189" s="58" t="str">
        <f t="shared" ref="X189:AM189" si="372">IF($G189=X$4&amp;"-"&amp;X$5,IF(COUNTIF($G$6:$G189,"="&amp;$G189)&gt;1000,"",MAX(X$6:X188)+1),"")</f>
        <v/>
      </c>
      <c r="Y189" s="59" t="str">
        <f t="shared" si="372"/>
        <v/>
      </c>
      <c r="Z189" s="58" t="str">
        <f t="shared" si="372"/>
        <v/>
      </c>
      <c r="AA189" s="59" t="str">
        <f t="shared" si="372"/>
        <v/>
      </c>
      <c r="AB189" s="58">
        <f t="shared" si="372"/>
        <v>29</v>
      </c>
      <c r="AC189" s="59" t="str">
        <f t="shared" si="372"/>
        <v/>
      </c>
      <c r="AD189" s="58" t="str">
        <f t="shared" si="372"/>
        <v/>
      </c>
      <c r="AE189" s="59" t="str">
        <f t="shared" si="372"/>
        <v/>
      </c>
      <c r="AF189" s="58" t="str">
        <f t="shared" si="372"/>
        <v/>
      </c>
      <c r="AG189" s="59" t="str">
        <f t="shared" si="372"/>
        <v/>
      </c>
      <c r="AH189" s="58" t="str">
        <f t="shared" si="372"/>
        <v/>
      </c>
      <c r="AI189" s="59" t="str">
        <f t="shared" si="372"/>
        <v/>
      </c>
      <c r="AJ189" s="58" t="str">
        <f t="shared" si="372"/>
        <v/>
      </c>
      <c r="AK189" s="59" t="str">
        <f t="shared" si="372"/>
        <v/>
      </c>
      <c r="AL189" s="58" t="str">
        <f t="shared" si="372"/>
        <v/>
      </c>
      <c r="AM189" s="60" t="str">
        <f t="shared" si="372"/>
        <v/>
      </c>
    </row>
    <row r="190" ht="15.75" customHeight="1">
      <c r="A190" s="64">
        <v>185.0</v>
      </c>
      <c r="B190" s="51" t="str">
        <f>VLOOKUP(A190,Times_2023!B187:C617,2,FALSE)</f>
        <v>0:26:21</v>
      </c>
      <c r="C190" s="52" t="str">
        <f>VLOOKUP($A190,Raw,3,FALSE)</f>
        <v>Andrew Thompson</v>
      </c>
      <c r="D190" s="62" t="str">
        <f>VLOOKUP($A190,Raw,2,FALSE)</f>
        <v>ELY</v>
      </c>
      <c r="E190" s="62" t="str">
        <f>VLOOKUP($A190,Raw,4,FALSE)</f>
        <v>M</v>
      </c>
      <c r="F190" s="62">
        <f t="shared" si="5"/>
        <v>152</v>
      </c>
      <c r="G190" s="63" t="str">
        <f t="shared" si="6"/>
        <v>ELY-M</v>
      </c>
      <c r="H190" s="22" t="str">
        <f t="shared" ref="H190:W190" si="373">IF($G190=H$4&amp;"-"&amp;H$5,IF(COUNTIF($G$6:$G190,"="&amp;$G190)&gt;5,"",$F190),"")</f>
        <v/>
      </c>
      <c r="I190" s="23" t="str">
        <f t="shared" si="373"/>
        <v/>
      </c>
      <c r="J190" s="24" t="str">
        <f t="shared" si="373"/>
        <v/>
      </c>
      <c r="K190" s="23" t="str">
        <f t="shared" si="373"/>
        <v/>
      </c>
      <c r="L190" s="24" t="str">
        <f t="shared" si="373"/>
        <v/>
      </c>
      <c r="M190" s="23" t="str">
        <f t="shared" si="373"/>
        <v/>
      </c>
      <c r="N190" s="24" t="str">
        <f t="shared" si="373"/>
        <v/>
      </c>
      <c r="O190" s="23" t="str">
        <f t="shared" si="373"/>
        <v/>
      </c>
      <c r="P190" s="24" t="str">
        <f t="shared" si="373"/>
        <v/>
      </c>
      <c r="Q190" s="23" t="str">
        <f t="shared" si="373"/>
        <v/>
      </c>
      <c r="R190" s="24" t="str">
        <f t="shared" si="373"/>
        <v/>
      </c>
      <c r="S190" s="23" t="str">
        <f t="shared" si="373"/>
        <v/>
      </c>
      <c r="T190" s="24" t="str">
        <f t="shared" si="373"/>
        <v/>
      </c>
      <c r="U190" s="23" t="str">
        <f t="shared" si="373"/>
        <v/>
      </c>
      <c r="V190" s="24" t="str">
        <f t="shared" si="373"/>
        <v/>
      </c>
      <c r="W190" s="25" t="str">
        <f t="shared" si="373"/>
        <v/>
      </c>
      <c r="X190" s="58" t="str">
        <f t="shared" ref="X190:AM190" si="374">IF($G190=X$4&amp;"-"&amp;X$5,IF(COUNTIF($G$6:$G190,"="&amp;$G190)&gt;1000,"",MAX(X$6:X189)+1),"")</f>
        <v/>
      </c>
      <c r="Y190" s="59" t="str">
        <f t="shared" si="374"/>
        <v/>
      </c>
      <c r="Z190" s="58" t="str">
        <f t="shared" si="374"/>
        <v/>
      </c>
      <c r="AA190" s="59" t="str">
        <f t="shared" si="374"/>
        <v/>
      </c>
      <c r="AB190" s="58">
        <f t="shared" si="374"/>
        <v>30</v>
      </c>
      <c r="AC190" s="59" t="str">
        <f t="shared" si="374"/>
        <v/>
      </c>
      <c r="AD190" s="58" t="str">
        <f t="shared" si="374"/>
        <v/>
      </c>
      <c r="AE190" s="59" t="str">
        <f t="shared" si="374"/>
        <v/>
      </c>
      <c r="AF190" s="58" t="str">
        <f t="shared" si="374"/>
        <v/>
      </c>
      <c r="AG190" s="59" t="str">
        <f t="shared" si="374"/>
        <v/>
      </c>
      <c r="AH190" s="58" t="str">
        <f t="shared" si="374"/>
        <v/>
      </c>
      <c r="AI190" s="59" t="str">
        <f t="shared" si="374"/>
        <v/>
      </c>
      <c r="AJ190" s="58" t="str">
        <f t="shared" si="374"/>
        <v/>
      </c>
      <c r="AK190" s="59" t="str">
        <f t="shared" si="374"/>
        <v/>
      </c>
      <c r="AL190" s="58" t="str">
        <f t="shared" si="374"/>
        <v/>
      </c>
      <c r="AM190" s="60" t="str">
        <f t="shared" si="374"/>
        <v/>
      </c>
    </row>
    <row r="191" ht="15.75" customHeight="1">
      <c r="A191" s="61">
        <v>186.0</v>
      </c>
      <c r="B191" s="51" t="str">
        <f>VLOOKUP(A191,Times_2023!B188:C618,2,FALSE)</f>
        <v>0:26:28</v>
      </c>
      <c r="C191" s="52" t="str">
        <f>VLOOKUP($A191,Raw,3,FALSE)</f>
        <v>Catriona Buchanan</v>
      </c>
      <c r="D191" s="62" t="str">
        <f>VLOOKUP($A191,Raw,2,FALSE)</f>
        <v>CTC</v>
      </c>
      <c r="E191" s="62" t="str">
        <f>VLOOKUP($A191,Raw,4,FALSE)</f>
        <v>F</v>
      </c>
      <c r="F191" s="62">
        <f t="shared" si="5"/>
        <v>34</v>
      </c>
      <c r="G191" s="63" t="str">
        <f t="shared" si="6"/>
        <v>CTC-F</v>
      </c>
      <c r="H191" s="22" t="str">
        <f t="shared" ref="H191:W191" si="375">IF($G191=H$4&amp;"-"&amp;H$5,IF(COUNTIF($G$6:$G191,"="&amp;$G191)&gt;5,"",$F191),"")</f>
        <v/>
      </c>
      <c r="I191" s="23" t="str">
        <f t="shared" si="375"/>
        <v/>
      </c>
      <c r="J191" s="24" t="str">
        <f t="shared" si="375"/>
        <v/>
      </c>
      <c r="K191" s="23" t="str">
        <f t="shared" si="375"/>
        <v/>
      </c>
      <c r="L191" s="24" t="str">
        <f t="shared" si="375"/>
        <v/>
      </c>
      <c r="M191" s="23" t="str">
        <f t="shared" si="375"/>
        <v/>
      </c>
      <c r="N191" s="24" t="str">
        <f t="shared" si="375"/>
        <v/>
      </c>
      <c r="O191" s="23" t="str">
        <f t="shared" si="375"/>
        <v/>
      </c>
      <c r="P191" s="24" t="str">
        <f t="shared" si="375"/>
        <v/>
      </c>
      <c r="Q191" s="23" t="str">
        <f t="shared" si="375"/>
        <v/>
      </c>
      <c r="R191" s="24" t="str">
        <f t="shared" si="375"/>
        <v/>
      </c>
      <c r="S191" s="23" t="str">
        <f t="shared" si="375"/>
        <v/>
      </c>
      <c r="T191" s="24" t="str">
        <f t="shared" si="375"/>
        <v/>
      </c>
      <c r="U191" s="23" t="str">
        <f t="shared" si="375"/>
        <v/>
      </c>
      <c r="V191" s="24" t="str">
        <f t="shared" si="375"/>
        <v/>
      </c>
      <c r="W191" s="25" t="str">
        <f t="shared" si="375"/>
        <v/>
      </c>
      <c r="X191" s="58" t="str">
        <f t="shared" ref="X191:AM191" si="376">IF($G191=X$4&amp;"-"&amp;X$5,IF(COUNTIF($G$6:$G191,"="&amp;$G191)&gt;1000,"",MAX(X$6:X190)+1),"")</f>
        <v/>
      </c>
      <c r="Y191" s="59" t="str">
        <f t="shared" si="376"/>
        <v/>
      </c>
      <c r="Z191" s="58" t="str">
        <f t="shared" si="376"/>
        <v/>
      </c>
      <c r="AA191" s="59">
        <f t="shared" si="376"/>
        <v>7</v>
      </c>
      <c r="AB191" s="58" t="str">
        <f t="shared" si="376"/>
        <v/>
      </c>
      <c r="AC191" s="59" t="str">
        <f t="shared" si="376"/>
        <v/>
      </c>
      <c r="AD191" s="58" t="str">
        <f t="shared" si="376"/>
        <v/>
      </c>
      <c r="AE191" s="59" t="str">
        <f t="shared" si="376"/>
        <v/>
      </c>
      <c r="AF191" s="58" t="str">
        <f t="shared" si="376"/>
        <v/>
      </c>
      <c r="AG191" s="59" t="str">
        <f t="shared" si="376"/>
        <v/>
      </c>
      <c r="AH191" s="58" t="str">
        <f t="shared" si="376"/>
        <v/>
      </c>
      <c r="AI191" s="59" t="str">
        <f t="shared" si="376"/>
        <v/>
      </c>
      <c r="AJ191" s="58" t="str">
        <f t="shared" si="376"/>
        <v/>
      </c>
      <c r="AK191" s="59" t="str">
        <f t="shared" si="376"/>
        <v/>
      </c>
      <c r="AL191" s="58" t="str">
        <f t="shared" si="376"/>
        <v/>
      </c>
      <c r="AM191" s="60" t="str">
        <f t="shared" si="376"/>
        <v/>
      </c>
    </row>
    <row r="192" ht="15.75" customHeight="1">
      <c r="A192" s="64">
        <v>187.0</v>
      </c>
      <c r="B192" s="51" t="str">
        <f>VLOOKUP(A192,Times_2023!B189:C619,2,FALSE)</f>
        <v>0:26:29</v>
      </c>
      <c r="C192" s="52" t="str">
        <f>VLOOKUP($A192,Raw,3,FALSE)</f>
        <v>Stuart Holmes</v>
      </c>
      <c r="D192" s="62" t="str">
        <f>VLOOKUP($A192,Raw,2,FALSE)</f>
        <v>CTC</v>
      </c>
      <c r="E192" s="62" t="str">
        <f>VLOOKUP($A192,Raw,4,FALSE)</f>
        <v>M</v>
      </c>
      <c r="F192" s="62">
        <f t="shared" si="5"/>
        <v>153</v>
      </c>
      <c r="G192" s="63" t="str">
        <f t="shared" si="6"/>
        <v>CTC-M</v>
      </c>
      <c r="H192" s="22" t="str">
        <f t="shared" ref="H192:W192" si="377">IF($G192=H$4&amp;"-"&amp;H$5,IF(COUNTIF($G$6:$G192,"="&amp;$G192)&gt;5,"",$F192),"")</f>
        <v/>
      </c>
      <c r="I192" s="23" t="str">
        <f t="shared" si="377"/>
        <v/>
      </c>
      <c r="J192" s="24" t="str">
        <f t="shared" si="377"/>
        <v/>
      </c>
      <c r="K192" s="23" t="str">
        <f t="shared" si="377"/>
        <v/>
      </c>
      <c r="L192" s="24" t="str">
        <f t="shared" si="377"/>
        <v/>
      </c>
      <c r="M192" s="23" t="str">
        <f t="shared" si="377"/>
        <v/>
      </c>
      <c r="N192" s="24" t="str">
        <f t="shared" si="377"/>
        <v/>
      </c>
      <c r="O192" s="23" t="str">
        <f t="shared" si="377"/>
        <v/>
      </c>
      <c r="P192" s="24" t="str">
        <f t="shared" si="377"/>
        <v/>
      </c>
      <c r="Q192" s="23" t="str">
        <f t="shared" si="377"/>
        <v/>
      </c>
      <c r="R192" s="24" t="str">
        <f t="shared" si="377"/>
        <v/>
      </c>
      <c r="S192" s="23" t="str">
        <f t="shared" si="377"/>
        <v/>
      </c>
      <c r="T192" s="24" t="str">
        <f t="shared" si="377"/>
        <v/>
      </c>
      <c r="U192" s="23" t="str">
        <f t="shared" si="377"/>
        <v/>
      </c>
      <c r="V192" s="24" t="str">
        <f t="shared" si="377"/>
        <v/>
      </c>
      <c r="W192" s="25" t="str">
        <f t="shared" si="377"/>
        <v/>
      </c>
      <c r="X192" s="58" t="str">
        <f t="shared" ref="X192:AM192" si="378">IF($G192=X$4&amp;"-"&amp;X$5,IF(COUNTIF($G$6:$G192,"="&amp;$G192)&gt;1000,"",MAX(X$6:X191)+1),"")</f>
        <v/>
      </c>
      <c r="Y192" s="59" t="str">
        <f t="shared" si="378"/>
        <v/>
      </c>
      <c r="Z192" s="58">
        <f t="shared" si="378"/>
        <v>18</v>
      </c>
      <c r="AA192" s="59" t="str">
        <f t="shared" si="378"/>
        <v/>
      </c>
      <c r="AB192" s="58" t="str">
        <f t="shared" si="378"/>
        <v/>
      </c>
      <c r="AC192" s="59" t="str">
        <f t="shared" si="378"/>
        <v/>
      </c>
      <c r="AD192" s="58" t="str">
        <f t="shared" si="378"/>
        <v/>
      </c>
      <c r="AE192" s="59" t="str">
        <f t="shared" si="378"/>
        <v/>
      </c>
      <c r="AF192" s="58" t="str">
        <f t="shared" si="378"/>
        <v/>
      </c>
      <c r="AG192" s="59" t="str">
        <f t="shared" si="378"/>
        <v/>
      </c>
      <c r="AH192" s="58" t="str">
        <f t="shared" si="378"/>
        <v/>
      </c>
      <c r="AI192" s="59" t="str">
        <f t="shared" si="378"/>
        <v/>
      </c>
      <c r="AJ192" s="58" t="str">
        <f t="shared" si="378"/>
        <v/>
      </c>
      <c r="AK192" s="59" t="str">
        <f t="shared" si="378"/>
        <v/>
      </c>
      <c r="AL192" s="58" t="str">
        <f t="shared" si="378"/>
        <v/>
      </c>
      <c r="AM192" s="60" t="str">
        <f t="shared" si="378"/>
        <v/>
      </c>
    </row>
    <row r="193" ht="15.75" customHeight="1">
      <c r="A193" s="61">
        <v>188.0</v>
      </c>
      <c r="B193" s="51" t="str">
        <f>VLOOKUP(A193,Times_2023!B190:C620,2,FALSE)</f>
        <v>0:26:30</v>
      </c>
      <c r="C193" s="52" t="str">
        <f>VLOOKUP($A193,Raw,3,FALSE)</f>
        <v>Wendy Ancill</v>
      </c>
      <c r="D193" s="62" t="str">
        <f>VLOOKUP($A193,Raw,2,FALSE)</f>
        <v>NJ</v>
      </c>
      <c r="E193" s="62" t="str">
        <f>VLOOKUP($A193,Raw,4,FALSE)</f>
        <v>F</v>
      </c>
      <c r="F193" s="62">
        <f t="shared" si="5"/>
        <v>35</v>
      </c>
      <c r="G193" s="63" t="str">
        <f t="shared" si="6"/>
        <v>NJ-F</v>
      </c>
      <c r="H193" s="22" t="str">
        <f t="shared" ref="H193:W193" si="379">IF($G193=H$4&amp;"-"&amp;H$5,IF(COUNTIF($G$6:$G193,"="&amp;$G193)&gt;5,"",$F193),"")</f>
        <v/>
      </c>
      <c r="I193" s="23" t="str">
        <f t="shared" si="379"/>
        <v/>
      </c>
      <c r="J193" s="24" t="str">
        <f t="shared" si="379"/>
        <v/>
      </c>
      <c r="K193" s="23" t="str">
        <f t="shared" si="379"/>
        <v/>
      </c>
      <c r="L193" s="24" t="str">
        <f t="shared" si="379"/>
        <v/>
      </c>
      <c r="M193" s="23" t="str">
        <f t="shared" si="379"/>
        <v/>
      </c>
      <c r="N193" s="24" t="str">
        <f t="shared" si="379"/>
        <v/>
      </c>
      <c r="O193" s="23" t="str">
        <f t="shared" si="379"/>
        <v/>
      </c>
      <c r="P193" s="24" t="str">
        <f t="shared" si="379"/>
        <v/>
      </c>
      <c r="Q193" s="23" t="str">
        <f t="shared" si="379"/>
        <v/>
      </c>
      <c r="R193" s="24" t="str">
        <f t="shared" si="379"/>
        <v/>
      </c>
      <c r="S193" s="23">
        <f t="shared" si="379"/>
        <v>35</v>
      </c>
      <c r="T193" s="24" t="str">
        <f t="shared" si="379"/>
        <v/>
      </c>
      <c r="U193" s="23" t="str">
        <f t="shared" si="379"/>
        <v/>
      </c>
      <c r="V193" s="24" t="str">
        <f t="shared" si="379"/>
        <v/>
      </c>
      <c r="W193" s="25" t="str">
        <f t="shared" si="379"/>
        <v/>
      </c>
      <c r="X193" s="58" t="str">
        <f t="shared" ref="X193:AM193" si="380">IF($G193=X$4&amp;"-"&amp;X$5,IF(COUNTIF($G$6:$G193,"="&amp;$G193)&gt;1000,"",MAX(X$6:X192)+1),"")</f>
        <v/>
      </c>
      <c r="Y193" s="59" t="str">
        <f t="shared" si="380"/>
        <v/>
      </c>
      <c r="Z193" s="58" t="str">
        <f t="shared" si="380"/>
        <v/>
      </c>
      <c r="AA193" s="59" t="str">
        <f t="shared" si="380"/>
        <v/>
      </c>
      <c r="AB193" s="58" t="str">
        <f t="shared" si="380"/>
        <v/>
      </c>
      <c r="AC193" s="59" t="str">
        <f t="shared" si="380"/>
        <v/>
      </c>
      <c r="AD193" s="58" t="str">
        <f t="shared" si="380"/>
        <v/>
      </c>
      <c r="AE193" s="59" t="str">
        <f t="shared" si="380"/>
        <v/>
      </c>
      <c r="AF193" s="58" t="str">
        <f t="shared" si="380"/>
        <v/>
      </c>
      <c r="AG193" s="59" t="str">
        <f t="shared" si="380"/>
        <v/>
      </c>
      <c r="AH193" s="58" t="str">
        <f t="shared" si="380"/>
        <v/>
      </c>
      <c r="AI193" s="59">
        <f t="shared" si="380"/>
        <v>4</v>
      </c>
      <c r="AJ193" s="58" t="str">
        <f t="shared" si="380"/>
        <v/>
      </c>
      <c r="AK193" s="59" t="str">
        <f t="shared" si="380"/>
        <v/>
      </c>
      <c r="AL193" s="58" t="str">
        <f t="shared" si="380"/>
        <v/>
      </c>
      <c r="AM193" s="60" t="str">
        <f t="shared" si="380"/>
        <v/>
      </c>
    </row>
    <row r="194" ht="15.75" customHeight="1">
      <c r="A194" s="64">
        <v>189.0</v>
      </c>
      <c r="B194" s="51" t="str">
        <f>VLOOKUP(A194,Times_2023!B191:C621,2,FALSE)</f>
        <v>0:26:32</v>
      </c>
      <c r="C194" s="52" t="str">
        <f>VLOOKUP($A194,Raw,3,FALSE)</f>
        <v>Jane Munro</v>
      </c>
      <c r="D194" s="62" t="str">
        <f>VLOOKUP($A194,Raw,2,FALSE)</f>
        <v>HI</v>
      </c>
      <c r="E194" s="62" t="str">
        <f>VLOOKUP($A194,Raw,4,FALSE)</f>
        <v>F</v>
      </c>
      <c r="F194" s="62">
        <f t="shared" si="5"/>
        <v>36</v>
      </c>
      <c r="G194" s="63" t="str">
        <f t="shared" si="6"/>
        <v>HI-F</v>
      </c>
      <c r="H194" s="22" t="str">
        <f t="shared" ref="H194:W194" si="381">IF($G194=H$4&amp;"-"&amp;H$5,IF(COUNTIF($G$6:$G194,"="&amp;$G194)&gt;5,"",$F194),"")</f>
        <v/>
      </c>
      <c r="I194" s="23" t="str">
        <f t="shared" si="381"/>
        <v/>
      </c>
      <c r="J194" s="24" t="str">
        <f t="shared" si="381"/>
        <v/>
      </c>
      <c r="K194" s="23" t="str">
        <f t="shared" si="381"/>
        <v/>
      </c>
      <c r="L194" s="24" t="str">
        <f t="shared" si="381"/>
        <v/>
      </c>
      <c r="M194" s="23" t="str">
        <f t="shared" si="381"/>
        <v/>
      </c>
      <c r="N194" s="24" t="str">
        <f t="shared" si="381"/>
        <v/>
      </c>
      <c r="O194" s="23" t="str">
        <f t="shared" si="381"/>
        <v/>
      </c>
      <c r="P194" s="24" t="str">
        <f t="shared" si="381"/>
        <v/>
      </c>
      <c r="Q194" s="23" t="str">
        <f t="shared" si="381"/>
        <v/>
      </c>
      <c r="R194" s="24" t="str">
        <f t="shared" si="381"/>
        <v/>
      </c>
      <c r="S194" s="23" t="str">
        <f t="shared" si="381"/>
        <v/>
      </c>
      <c r="T194" s="24" t="str">
        <f t="shared" si="381"/>
        <v/>
      </c>
      <c r="U194" s="23" t="str">
        <f t="shared" si="381"/>
        <v/>
      </c>
      <c r="V194" s="24" t="str">
        <f t="shared" si="381"/>
        <v/>
      </c>
      <c r="W194" s="25" t="str">
        <f t="shared" si="381"/>
        <v/>
      </c>
      <c r="X194" s="58" t="str">
        <f t="shared" ref="X194:AM194" si="382">IF($G194=X$4&amp;"-"&amp;X$5,IF(COUNTIF($G$6:$G194,"="&amp;$G194)&gt;1000,"",MAX(X$6:X193)+1),"")</f>
        <v/>
      </c>
      <c r="Y194" s="59" t="str">
        <f t="shared" si="382"/>
        <v/>
      </c>
      <c r="Z194" s="58" t="str">
        <f t="shared" si="382"/>
        <v/>
      </c>
      <c r="AA194" s="59" t="str">
        <f t="shared" si="382"/>
        <v/>
      </c>
      <c r="AB194" s="58" t="str">
        <f t="shared" si="382"/>
        <v/>
      </c>
      <c r="AC194" s="59" t="str">
        <f t="shared" si="382"/>
        <v/>
      </c>
      <c r="AD194" s="58" t="str">
        <f t="shared" si="382"/>
        <v/>
      </c>
      <c r="AE194" s="59">
        <f t="shared" si="382"/>
        <v>6</v>
      </c>
      <c r="AF194" s="58" t="str">
        <f t="shared" si="382"/>
        <v/>
      </c>
      <c r="AG194" s="59" t="str">
        <f t="shared" si="382"/>
        <v/>
      </c>
      <c r="AH194" s="58" t="str">
        <f t="shared" si="382"/>
        <v/>
      </c>
      <c r="AI194" s="59" t="str">
        <f t="shared" si="382"/>
        <v/>
      </c>
      <c r="AJ194" s="58" t="str">
        <f t="shared" si="382"/>
        <v/>
      </c>
      <c r="AK194" s="59" t="str">
        <f t="shared" si="382"/>
        <v/>
      </c>
      <c r="AL194" s="58" t="str">
        <f t="shared" si="382"/>
        <v/>
      </c>
      <c r="AM194" s="60" t="str">
        <f t="shared" si="382"/>
        <v/>
      </c>
    </row>
    <row r="195" ht="15.75" customHeight="1">
      <c r="A195" s="61">
        <v>190.0</v>
      </c>
      <c r="B195" s="51" t="str">
        <f>VLOOKUP(A195,Times_2023!B192:C622,2,FALSE)</f>
        <v>0:26:37</v>
      </c>
      <c r="C195" s="52" t="str">
        <f>VLOOKUP($A195,Raw,3,FALSE)</f>
        <v>Martin Smith</v>
      </c>
      <c r="D195" s="62" t="str">
        <f>VLOOKUP($A195,Raw,2,FALSE)</f>
        <v>NJ</v>
      </c>
      <c r="E195" s="62" t="str">
        <f>VLOOKUP($A195,Raw,4,FALSE)</f>
        <v>M</v>
      </c>
      <c r="F195" s="62">
        <f t="shared" si="5"/>
        <v>154</v>
      </c>
      <c r="G195" s="63" t="str">
        <f t="shared" si="6"/>
        <v>NJ-M</v>
      </c>
      <c r="H195" s="22" t="str">
        <f t="shared" ref="H195:W195" si="383">IF($G195=H$4&amp;"-"&amp;H$5,IF(COUNTIF($G$6:$G195,"="&amp;$G195)&gt;5,"",$F195),"")</f>
        <v/>
      </c>
      <c r="I195" s="23" t="str">
        <f t="shared" si="383"/>
        <v/>
      </c>
      <c r="J195" s="24" t="str">
        <f t="shared" si="383"/>
        <v/>
      </c>
      <c r="K195" s="23" t="str">
        <f t="shared" si="383"/>
        <v/>
      </c>
      <c r="L195" s="24" t="str">
        <f t="shared" si="383"/>
        <v/>
      </c>
      <c r="M195" s="23" t="str">
        <f t="shared" si="383"/>
        <v/>
      </c>
      <c r="N195" s="24" t="str">
        <f t="shared" si="383"/>
        <v/>
      </c>
      <c r="O195" s="23" t="str">
        <f t="shared" si="383"/>
        <v/>
      </c>
      <c r="P195" s="24" t="str">
        <f t="shared" si="383"/>
        <v/>
      </c>
      <c r="Q195" s="23" t="str">
        <f t="shared" si="383"/>
        <v/>
      </c>
      <c r="R195" s="24" t="str">
        <f t="shared" si="383"/>
        <v/>
      </c>
      <c r="S195" s="23" t="str">
        <f t="shared" si="383"/>
        <v/>
      </c>
      <c r="T195" s="24" t="str">
        <f t="shared" si="383"/>
        <v/>
      </c>
      <c r="U195" s="23" t="str">
        <f t="shared" si="383"/>
        <v/>
      </c>
      <c r="V195" s="24" t="str">
        <f t="shared" si="383"/>
        <v/>
      </c>
      <c r="W195" s="25" t="str">
        <f t="shared" si="383"/>
        <v/>
      </c>
      <c r="X195" s="58" t="str">
        <f t="shared" ref="X195:AM195" si="384">IF($G195=X$4&amp;"-"&amp;X$5,IF(COUNTIF($G$6:$G195,"="&amp;$G195)&gt;1000,"",MAX(X$6:X194)+1),"")</f>
        <v/>
      </c>
      <c r="Y195" s="59" t="str">
        <f t="shared" si="384"/>
        <v/>
      </c>
      <c r="Z195" s="58" t="str">
        <f t="shared" si="384"/>
        <v/>
      </c>
      <c r="AA195" s="59" t="str">
        <f t="shared" si="384"/>
        <v/>
      </c>
      <c r="AB195" s="58" t="str">
        <f t="shared" si="384"/>
        <v/>
      </c>
      <c r="AC195" s="59" t="str">
        <f t="shared" si="384"/>
        <v/>
      </c>
      <c r="AD195" s="58" t="str">
        <f t="shared" si="384"/>
        <v/>
      </c>
      <c r="AE195" s="59" t="str">
        <f t="shared" si="384"/>
        <v/>
      </c>
      <c r="AF195" s="58" t="str">
        <f t="shared" si="384"/>
        <v/>
      </c>
      <c r="AG195" s="59" t="str">
        <f t="shared" si="384"/>
        <v/>
      </c>
      <c r="AH195" s="58">
        <f t="shared" si="384"/>
        <v>17</v>
      </c>
      <c r="AI195" s="59" t="str">
        <f t="shared" si="384"/>
        <v/>
      </c>
      <c r="AJ195" s="58" t="str">
        <f t="shared" si="384"/>
        <v/>
      </c>
      <c r="AK195" s="59" t="str">
        <f t="shared" si="384"/>
        <v/>
      </c>
      <c r="AL195" s="58" t="str">
        <f t="shared" si="384"/>
        <v/>
      </c>
      <c r="AM195" s="60" t="str">
        <f t="shared" si="384"/>
        <v/>
      </c>
    </row>
    <row r="196" ht="15.75" customHeight="1">
      <c r="A196" s="64">
        <v>191.0</v>
      </c>
      <c r="B196" s="51" t="str">
        <f>VLOOKUP(A196,Times_2023!B193:C623,2,FALSE)</f>
        <v>0:26:40</v>
      </c>
      <c r="C196" s="52" t="str">
        <f>VLOOKUP($A196,Raw,3,FALSE)</f>
        <v>Michael Brentnall</v>
      </c>
      <c r="D196" s="62" t="str">
        <f>VLOOKUP($A196,Raw,2,FALSE)</f>
        <v>CAC</v>
      </c>
      <c r="E196" s="62" t="str">
        <f>VLOOKUP($A196,Raw,4,FALSE)</f>
        <v>M</v>
      </c>
      <c r="F196" s="62">
        <f t="shared" si="5"/>
        <v>155</v>
      </c>
      <c r="G196" s="63" t="str">
        <f t="shared" si="6"/>
        <v>CAC-M</v>
      </c>
      <c r="H196" s="22" t="str">
        <f t="shared" ref="H196:W196" si="385">IF($G196=H$4&amp;"-"&amp;H$5,IF(COUNTIF($G$6:$G196,"="&amp;$G196)&gt;5,"",$F196),"")</f>
        <v/>
      </c>
      <c r="I196" s="23" t="str">
        <f t="shared" si="385"/>
        <v/>
      </c>
      <c r="J196" s="24" t="str">
        <f t="shared" si="385"/>
        <v/>
      </c>
      <c r="K196" s="23" t="str">
        <f t="shared" si="385"/>
        <v/>
      </c>
      <c r="L196" s="24" t="str">
        <f t="shared" si="385"/>
        <v/>
      </c>
      <c r="M196" s="23" t="str">
        <f t="shared" si="385"/>
        <v/>
      </c>
      <c r="N196" s="24" t="str">
        <f t="shared" si="385"/>
        <v/>
      </c>
      <c r="O196" s="23" t="str">
        <f t="shared" si="385"/>
        <v/>
      </c>
      <c r="P196" s="24" t="str">
        <f t="shared" si="385"/>
        <v/>
      </c>
      <c r="Q196" s="23" t="str">
        <f t="shared" si="385"/>
        <v/>
      </c>
      <c r="R196" s="24" t="str">
        <f t="shared" si="385"/>
        <v/>
      </c>
      <c r="S196" s="23" t="str">
        <f t="shared" si="385"/>
        <v/>
      </c>
      <c r="T196" s="24" t="str">
        <f t="shared" si="385"/>
        <v/>
      </c>
      <c r="U196" s="23" t="str">
        <f t="shared" si="385"/>
        <v/>
      </c>
      <c r="V196" s="24" t="str">
        <f t="shared" si="385"/>
        <v/>
      </c>
      <c r="W196" s="25" t="str">
        <f t="shared" si="385"/>
        <v/>
      </c>
      <c r="X196" s="58">
        <f t="shared" ref="X196:AM196" si="386">IF($G196=X$4&amp;"-"&amp;X$5,IF(COUNTIF($G$6:$G196,"="&amp;$G196)&gt;1000,"",MAX(X$6:X195)+1),"")</f>
        <v>30</v>
      </c>
      <c r="Y196" s="59" t="str">
        <f t="shared" si="386"/>
        <v/>
      </c>
      <c r="Z196" s="58" t="str">
        <f t="shared" si="386"/>
        <v/>
      </c>
      <c r="AA196" s="59" t="str">
        <f t="shared" si="386"/>
        <v/>
      </c>
      <c r="AB196" s="58" t="str">
        <f t="shared" si="386"/>
        <v/>
      </c>
      <c r="AC196" s="59" t="str">
        <f t="shared" si="386"/>
        <v/>
      </c>
      <c r="AD196" s="58" t="str">
        <f t="shared" si="386"/>
        <v/>
      </c>
      <c r="AE196" s="59" t="str">
        <f t="shared" si="386"/>
        <v/>
      </c>
      <c r="AF196" s="58" t="str">
        <f t="shared" si="386"/>
        <v/>
      </c>
      <c r="AG196" s="59" t="str">
        <f t="shared" si="386"/>
        <v/>
      </c>
      <c r="AH196" s="58" t="str">
        <f t="shared" si="386"/>
        <v/>
      </c>
      <c r="AI196" s="59" t="str">
        <f t="shared" si="386"/>
        <v/>
      </c>
      <c r="AJ196" s="58" t="str">
        <f t="shared" si="386"/>
        <v/>
      </c>
      <c r="AK196" s="59" t="str">
        <f t="shared" si="386"/>
        <v/>
      </c>
      <c r="AL196" s="58" t="str">
        <f t="shared" si="386"/>
        <v/>
      </c>
      <c r="AM196" s="60" t="str">
        <f t="shared" si="386"/>
        <v/>
      </c>
    </row>
    <row r="197" ht="15.75" customHeight="1">
      <c r="A197" s="61">
        <v>192.0</v>
      </c>
      <c r="B197" s="51" t="str">
        <f>VLOOKUP(A197,Times_2023!B194:C624,2,FALSE)</f>
        <v>0:26:50</v>
      </c>
      <c r="C197" s="52" t="str">
        <f>VLOOKUP($A197,Raw,3,FALSE)</f>
        <v>Kerry Harrington</v>
      </c>
      <c r="D197" s="62" t="str">
        <f>VLOOKUP($A197,Raw,2,FALSE)</f>
        <v>SS</v>
      </c>
      <c r="E197" s="62" t="str">
        <f>VLOOKUP($A197,Raw,4,FALSE)</f>
        <v>F</v>
      </c>
      <c r="F197" s="62">
        <f t="shared" si="5"/>
        <v>37</v>
      </c>
      <c r="G197" s="63" t="str">
        <f t="shared" si="6"/>
        <v>SS-F</v>
      </c>
      <c r="H197" s="22" t="str">
        <f t="shared" ref="H197:W197" si="387">IF($G197=H$4&amp;"-"&amp;H$5,IF(COUNTIF($G$6:$G197,"="&amp;$G197)&gt;5,"",$F197),"")</f>
        <v/>
      </c>
      <c r="I197" s="23" t="str">
        <f t="shared" si="387"/>
        <v/>
      </c>
      <c r="J197" s="24" t="str">
        <f t="shared" si="387"/>
        <v/>
      </c>
      <c r="K197" s="23" t="str">
        <f t="shared" si="387"/>
        <v/>
      </c>
      <c r="L197" s="24" t="str">
        <f t="shared" si="387"/>
        <v/>
      </c>
      <c r="M197" s="23" t="str">
        <f t="shared" si="387"/>
        <v/>
      </c>
      <c r="N197" s="24" t="str">
        <f t="shared" si="387"/>
        <v/>
      </c>
      <c r="O197" s="23" t="str">
        <f t="shared" si="387"/>
        <v/>
      </c>
      <c r="P197" s="24" t="str">
        <f t="shared" si="387"/>
        <v/>
      </c>
      <c r="Q197" s="23" t="str">
        <f t="shared" si="387"/>
        <v/>
      </c>
      <c r="R197" s="24" t="str">
        <f t="shared" si="387"/>
        <v/>
      </c>
      <c r="S197" s="23" t="str">
        <f t="shared" si="387"/>
        <v/>
      </c>
      <c r="T197" s="24" t="str">
        <f t="shared" si="387"/>
        <v/>
      </c>
      <c r="U197" s="23" t="str">
        <f t="shared" si="387"/>
        <v/>
      </c>
      <c r="V197" s="24" t="str">
        <f t="shared" si="387"/>
        <v/>
      </c>
      <c r="W197" s="25">
        <f t="shared" si="387"/>
        <v>37</v>
      </c>
      <c r="X197" s="58" t="str">
        <f t="shared" ref="X197:AM197" si="388">IF($G197=X$4&amp;"-"&amp;X$5,IF(COUNTIF($G$6:$G197,"="&amp;$G197)&gt;1000,"",MAX(X$6:X196)+1),"")</f>
        <v/>
      </c>
      <c r="Y197" s="59" t="str">
        <f t="shared" si="388"/>
        <v/>
      </c>
      <c r="Z197" s="58" t="str">
        <f t="shared" si="388"/>
        <v/>
      </c>
      <c r="AA197" s="59" t="str">
        <f t="shared" si="388"/>
        <v/>
      </c>
      <c r="AB197" s="58" t="str">
        <f t="shared" si="388"/>
        <v/>
      </c>
      <c r="AC197" s="59" t="str">
        <f t="shared" si="388"/>
        <v/>
      </c>
      <c r="AD197" s="58" t="str">
        <f t="shared" si="388"/>
        <v/>
      </c>
      <c r="AE197" s="59" t="str">
        <f t="shared" si="388"/>
        <v/>
      </c>
      <c r="AF197" s="58" t="str">
        <f t="shared" si="388"/>
        <v/>
      </c>
      <c r="AG197" s="59" t="str">
        <f t="shared" si="388"/>
        <v/>
      </c>
      <c r="AH197" s="58" t="str">
        <f t="shared" si="388"/>
        <v/>
      </c>
      <c r="AI197" s="59" t="str">
        <f t="shared" si="388"/>
        <v/>
      </c>
      <c r="AJ197" s="58" t="str">
        <f t="shared" si="388"/>
        <v/>
      </c>
      <c r="AK197" s="59" t="str">
        <f t="shared" si="388"/>
        <v/>
      </c>
      <c r="AL197" s="58" t="str">
        <f t="shared" si="388"/>
        <v/>
      </c>
      <c r="AM197" s="60">
        <f t="shared" si="388"/>
        <v>3</v>
      </c>
    </row>
    <row r="198" ht="15.75" customHeight="1">
      <c r="A198" s="64">
        <v>193.0</v>
      </c>
      <c r="B198" s="51" t="str">
        <f>VLOOKUP(A198,Times_2023!B195:C625,2,FALSE)</f>
        <v>0:26:51</v>
      </c>
      <c r="C198" s="52" t="str">
        <f>VLOOKUP($A198,Raw,3,FALSE)</f>
        <v>Justin Smith</v>
      </c>
      <c r="D198" s="62" t="str">
        <f>VLOOKUP($A198,Raw,2,FALSE)</f>
        <v>ELY</v>
      </c>
      <c r="E198" s="62" t="str">
        <f>VLOOKUP($A198,Raw,4,FALSE)</f>
        <v>M</v>
      </c>
      <c r="F198" s="62">
        <f t="shared" si="5"/>
        <v>156</v>
      </c>
      <c r="G198" s="63" t="str">
        <f t="shared" si="6"/>
        <v>ELY-M</v>
      </c>
      <c r="H198" s="22" t="str">
        <f t="shared" ref="H198:W198" si="389">IF($G198=H$4&amp;"-"&amp;H$5,IF(COUNTIF($G$6:$G198,"="&amp;$G198)&gt;5,"",$F198),"")</f>
        <v/>
      </c>
      <c r="I198" s="23" t="str">
        <f t="shared" si="389"/>
        <v/>
      </c>
      <c r="J198" s="24" t="str">
        <f t="shared" si="389"/>
        <v/>
      </c>
      <c r="K198" s="23" t="str">
        <f t="shared" si="389"/>
        <v/>
      </c>
      <c r="L198" s="24" t="str">
        <f t="shared" si="389"/>
        <v/>
      </c>
      <c r="M198" s="23" t="str">
        <f t="shared" si="389"/>
        <v/>
      </c>
      <c r="N198" s="24" t="str">
        <f t="shared" si="389"/>
        <v/>
      </c>
      <c r="O198" s="23" t="str">
        <f t="shared" si="389"/>
        <v/>
      </c>
      <c r="P198" s="24" t="str">
        <f t="shared" si="389"/>
        <v/>
      </c>
      <c r="Q198" s="23" t="str">
        <f t="shared" si="389"/>
        <v/>
      </c>
      <c r="R198" s="24" t="str">
        <f t="shared" si="389"/>
        <v/>
      </c>
      <c r="S198" s="23" t="str">
        <f t="shared" si="389"/>
        <v/>
      </c>
      <c r="T198" s="24" t="str">
        <f t="shared" si="389"/>
        <v/>
      </c>
      <c r="U198" s="23" t="str">
        <f t="shared" si="389"/>
        <v/>
      </c>
      <c r="V198" s="24" t="str">
        <f t="shared" si="389"/>
        <v/>
      </c>
      <c r="W198" s="25" t="str">
        <f t="shared" si="389"/>
        <v/>
      </c>
      <c r="X198" s="58" t="str">
        <f t="shared" ref="X198:AM198" si="390">IF($G198=X$4&amp;"-"&amp;X$5,IF(COUNTIF($G$6:$G198,"="&amp;$G198)&gt;1000,"",MAX(X$6:X197)+1),"")</f>
        <v/>
      </c>
      <c r="Y198" s="59" t="str">
        <f t="shared" si="390"/>
        <v/>
      </c>
      <c r="Z198" s="58" t="str">
        <f t="shared" si="390"/>
        <v/>
      </c>
      <c r="AA198" s="59" t="str">
        <f t="shared" si="390"/>
        <v/>
      </c>
      <c r="AB198" s="58">
        <f t="shared" si="390"/>
        <v>31</v>
      </c>
      <c r="AC198" s="59" t="str">
        <f t="shared" si="390"/>
        <v/>
      </c>
      <c r="AD198" s="58" t="str">
        <f t="shared" si="390"/>
        <v/>
      </c>
      <c r="AE198" s="59" t="str">
        <f t="shared" si="390"/>
        <v/>
      </c>
      <c r="AF198" s="58" t="str">
        <f t="shared" si="390"/>
        <v/>
      </c>
      <c r="AG198" s="59" t="str">
        <f t="shared" si="390"/>
        <v/>
      </c>
      <c r="AH198" s="58" t="str">
        <f t="shared" si="390"/>
        <v/>
      </c>
      <c r="AI198" s="59" t="str">
        <f t="shared" si="390"/>
        <v/>
      </c>
      <c r="AJ198" s="58" t="str">
        <f t="shared" si="390"/>
        <v/>
      </c>
      <c r="AK198" s="59" t="str">
        <f t="shared" si="390"/>
        <v/>
      </c>
      <c r="AL198" s="58" t="str">
        <f t="shared" si="390"/>
        <v/>
      </c>
      <c r="AM198" s="60" t="str">
        <f t="shared" si="390"/>
        <v/>
      </c>
    </row>
    <row r="199" ht="15.75" customHeight="1">
      <c r="A199" s="61">
        <v>194.0</v>
      </c>
      <c r="B199" s="51" t="str">
        <f>VLOOKUP(A199,Times_2023!B196:C626,2,FALSE)</f>
        <v>0:26:53</v>
      </c>
      <c r="C199" s="52" t="str">
        <f>VLOOKUP($A199,Raw,3,FALSE)</f>
        <v>Laura Upstone</v>
      </c>
      <c r="D199" s="62" t="str">
        <f>VLOOKUP($A199,Raw,2,FALSE)</f>
        <v>ELY</v>
      </c>
      <c r="E199" s="62" t="str">
        <f>VLOOKUP($A199,Raw,4,FALSE)</f>
        <v>F</v>
      </c>
      <c r="F199" s="62">
        <f t="shared" si="5"/>
        <v>38</v>
      </c>
      <c r="G199" s="63" t="str">
        <f t="shared" si="6"/>
        <v>ELY-F</v>
      </c>
      <c r="H199" s="22" t="str">
        <f t="shared" ref="H199:W199" si="391">IF($G199=H$4&amp;"-"&amp;H$5,IF(COUNTIF($G$6:$G199,"="&amp;$G199)&gt;5,"",$F199),"")</f>
        <v/>
      </c>
      <c r="I199" s="23" t="str">
        <f t="shared" si="391"/>
        <v/>
      </c>
      <c r="J199" s="24" t="str">
        <f t="shared" si="391"/>
        <v/>
      </c>
      <c r="K199" s="23" t="str">
        <f t="shared" si="391"/>
        <v/>
      </c>
      <c r="L199" s="24" t="str">
        <f t="shared" si="391"/>
        <v/>
      </c>
      <c r="M199" s="23">
        <f t="shared" si="391"/>
        <v>38</v>
      </c>
      <c r="N199" s="24" t="str">
        <f t="shared" si="391"/>
        <v/>
      </c>
      <c r="O199" s="23" t="str">
        <f t="shared" si="391"/>
        <v/>
      </c>
      <c r="P199" s="24" t="str">
        <f t="shared" si="391"/>
        <v/>
      </c>
      <c r="Q199" s="23" t="str">
        <f t="shared" si="391"/>
        <v/>
      </c>
      <c r="R199" s="24" t="str">
        <f t="shared" si="391"/>
        <v/>
      </c>
      <c r="S199" s="23" t="str">
        <f t="shared" si="391"/>
        <v/>
      </c>
      <c r="T199" s="24" t="str">
        <f t="shared" si="391"/>
        <v/>
      </c>
      <c r="U199" s="23" t="str">
        <f t="shared" si="391"/>
        <v/>
      </c>
      <c r="V199" s="24" t="str">
        <f t="shared" si="391"/>
        <v/>
      </c>
      <c r="W199" s="25" t="str">
        <f t="shared" si="391"/>
        <v/>
      </c>
      <c r="X199" s="58" t="str">
        <f t="shared" ref="X199:AM199" si="392">IF($G199=X$4&amp;"-"&amp;X$5,IF(COUNTIF($G$6:$G199,"="&amp;$G199)&gt;1000,"",MAX(X$6:X198)+1),"")</f>
        <v/>
      </c>
      <c r="Y199" s="59" t="str">
        <f t="shared" si="392"/>
        <v/>
      </c>
      <c r="Z199" s="58" t="str">
        <f t="shared" si="392"/>
        <v/>
      </c>
      <c r="AA199" s="59" t="str">
        <f t="shared" si="392"/>
        <v/>
      </c>
      <c r="AB199" s="58" t="str">
        <f t="shared" si="392"/>
        <v/>
      </c>
      <c r="AC199" s="59">
        <f t="shared" si="392"/>
        <v>5</v>
      </c>
      <c r="AD199" s="58" t="str">
        <f t="shared" si="392"/>
        <v/>
      </c>
      <c r="AE199" s="59" t="str">
        <f t="shared" si="392"/>
        <v/>
      </c>
      <c r="AF199" s="58" t="str">
        <f t="shared" si="392"/>
        <v/>
      </c>
      <c r="AG199" s="59" t="str">
        <f t="shared" si="392"/>
        <v/>
      </c>
      <c r="AH199" s="58" t="str">
        <f t="shared" si="392"/>
        <v/>
      </c>
      <c r="AI199" s="59" t="str">
        <f t="shared" si="392"/>
        <v/>
      </c>
      <c r="AJ199" s="58" t="str">
        <f t="shared" si="392"/>
        <v/>
      </c>
      <c r="AK199" s="59" t="str">
        <f t="shared" si="392"/>
        <v/>
      </c>
      <c r="AL199" s="58" t="str">
        <f t="shared" si="392"/>
        <v/>
      </c>
      <c r="AM199" s="60" t="str">
        <f t="shared" si="392"/>
        <v/>
      </c>
    </row>
    <row r="200" ht="15.75" customHeight="1">
      <c r="A200" s="64">
        <v>195.0</v>
      </c>
      <c r="B200" s="51" t="str">
        <f>VLOOKUP(A200,Times_2023!B197:C627,2,FALSE)</f>
        <v>0:26:55</v>
      </c>
      <c r="C200" s="52" t="str">
        <f>VLOOKUP($A200,Raw,3,FALSE)</f>
        <v>Ali Driver</v>
      </c>
      <c r="D200" s="62" t="str">
        <f>VLOOKUP($A200,Raw,2,FALSE)</f>
        <v>ELY</v>
      </c>
      <c r="E200" s="62" t="str">
        <f>VLOOKUP($A200,Raw,4,FALSE)</f>
        <v>F</v>
      </c>
      <c r="F200" s="62">
        <f t="shared" si="5"/>
        <v>39</v>
      </c>
      <c r="G200" s="63" t="str">
        <f t="shared" si="6"/>
        <v>ELY-F</v>
      </c>
      <c r="H200" s="22" t="str">
        <f t="shared" ref="H200:W200" si="393">IF($G200=H$4&amp;"-"&amp;H$5,IF(COUNTIF($G$6:$G200,"="&amp;$G200)&gt;5,"",$F200),"")</f>
        <v/>
      </c>
      <c r="I200" s="23" t="str">
        <f t="shared" si="393"/>
        <v/>
      </c>
      <c r="J200" s="24" t="str">
        <f t="shared" si="393"/>
        <v/>
      </c>
      <c r="K200" s="23" t="str">
        <f t="shared" si="393"/>
        <v/>
      </c>
      <c r="L200" s="24" t="str">
        <f t="shared" si="393"/>
        <v/>
      </c>
      <c r="M200" s="23" t="str">
        <f t="shared" si="393"/>
        <v/>
      </c>
      <c r="N200" s="24" t="str">
        <f t="shared" si="393"/>
        <v/>
      </c>
      <c r="O200" s="23" t="str">
        <f t="shared" si="393"/>
        <v/>
      </c>
      <c r="P200" s="24" t="str">
        <f t="shared" si="393"/>
        <v/>
      </c>
      <c r="Q200" s="23" t="str">
        <f t="shared" si="393"/>
        <v/>
      </c>
      <c r="R200" s="24" t="str">
        <f t="shared" si="393"/>
        <v/>
      </c>
      <c r="S200" s="23" t="str">
        <f t="shared" si="393"/>
        <v/>
      </c>
      <c r="T200" s="24" t="str">
        <f t="shared" si="393"/>
        <v/>
      </c>
      <c r="U200" s="23" t="str">
        <f t="shared" si="393"/>
        <v/>
      </c>
      <c r="V200" s="24" t="str">
        <f t="shared" si="393"/>
        <v/>
      </c>
      <c r="W200" s="25" t="str">
        <f t="shared" si="393"/>
        <v/>
      </c>
      <c r="X200" s="58" t="str">
        <f t="shared" ref="X200:AM200" si="394">IF($G200=X$4&amp;"-"&amp;X$5,IF(COUNTIF($G$6:$G200,"="&amp;$G200)&gt;1000,"",MAX(X$6:X199)+1),"")</f>
        <v/>
      </c>
      <c r="Y200" s="59" t="str">
        <f t="shared" si="394"/>
        <v/>
      </c>
      <c r="Z200" s="58" t="str">
        <f t="shared" si="394"/>
        <v/>
      </c>
      <c r="AA200" s="59" t="str">
        <f t="shared" si="394"/>
        <v/>
      </c>
      <c r="AB200" s="58" t="str">
        <f t="shared" si="394"/>
        <v/>
      </c>
      <c r="AC200" s="59">
        <f t="shared" si="394"/>
        <v>6</v>
      </c>
      <c r="AD200" s="58" t="str">
        <f t="shared" si="394"/>
        <v/>
      </c>
      <c r="AE200" s="59" t="str">
        <f t="shared" si="394"/>
        <v/>
      </c>
      <c r="AF200" s="58" t="str">
        <f t="shared" si="394"/>
        <v/>
      </c>
      <c r="AG200" s="59" t="str">
        <f t="shared" si="394"/>
        <v/>
      </c>
      <c r="AH200" s="58" t="str">
        <f t="shared" si="394"/>
        <v/>
      </c>
      <c r="AI200" s="59" t="str">
        <f t="shared" si="394"/>
        <v/>
      </c>
      <c r="AJ200" s="58" t="str">
        <f t="shared" si="394"/>
        <v/>
      </c>
      <c r="AK200" s="59" t="str">
        <f t="shared" si="394"/>
        <v/>
      </c>
      <c r="AL200" s="58" t="str">
        <f t="shared" si="394"/>
        <v/>
      </c>
      <c r="AM200" s="60" t="str">
        <f t="shared" si="394"/>
        <v/>
      </c>
    </row>
    <row r="201" ht="15.75" customHeight="1">
      <c r="A201" s="61">
        <v>196.0</v>
      </c>
      <c r="B201" s="51" t="str">
        <f>VLOOKUP(A201,Times_2023!B198:C628,2,FALSE)</f>
        <v>0:26:56</v>
      </c>
      <c r="C201" s="52" t="str">
        <f>VLOOKUP($A201,Raw,3,FALSE)</f>
        <v>Sara Rogger</v>
      </c>
      <c r="D201" s="62" t="str">
        <f>VLOOKUP($A201,Raw,2,FALSE)</f>
        <v>CTC</v>
      </c>
      <c r="E201" s="62" t="str">
        <f>VLOOKUP($A201,Raw,4,FALSE)</f>
        <v>F</v>
      </c>
      <c r="F201" s="62">
        <f t="shared" si="5"/>
        <v>40</v>
      </c>
      <c r="G201" s="63" t="str">
        <f t="shared" si="6"/>
        <v>CTC-F</v>
      </c>
      <c r="H201" s="22" t="str">
        <f t="shared" ref="H201:W201" si="395">IF($G201=H$4&amp;"-"&amp;H$5,IF(COUNTIF($G$6:$G201,"="&amp;$G201)&gt;5,"",$F201),"")</f>
        <v/>
      </c>
      <c r="I201" s="23" t="str">
        <f t="shared" si="395"/>
        <v/>
      </c>
      <c r="J201" s="24" t="str">
        <f t="shared" si="395"/>
        <v/>
      </c>
      <c r="K201" s="23" t="str">
        <f t="shared" si="395"/>
        <v/>
      </c>
      <c r="L201" s="24" t="str">
        <f t="shared" si="395"/>
        <v/>
      </c>
      <c r="M201" s="23" t="str">
        <f t="shared" si="395"/>
        <v/>
      </c>
      <c r="N201" s="24" t="str">
        <f t="shared" si="395"/>
        <v/>
      </c>
      <c r="O201" s="23" t="str">
        <f t="shared" si="395"/>
        <v/>
      </c>
      <c r="P201" s="24" t="str">
        <f t="shared" si="395"/>
        <v/>
      </c>
      <c r="Q201" s="23" t="str">
        <f t="shared" si="395"/>
        <v/>
      </c>
      <c r="R201" s="24" t="str">
        <f t="shared" si="395"/>
        <v/>
      </c>
      <c r="S201" s="23" t="str">
        <f t="shared" si="395"/>
        <v/>
      </c>
      <c r="T201" s="24" t="str">
        <f t="shared" si="395"/>
        <v/>
      </c>
      <c r="U201" s="23" t="str">
        <f t="shared" si="395"/>
        <v/>
      </c>
      <c r="V201" s="24" t="str">
        <f t="shared" si="395"/>
        <v/>
      </c>
      <c r="W201" s="25" t="str">
        <f t="shared" si="395"/>
        <v/>
      </c>
      <c r="X201" s="58" t="str">
        <f t="shared" ref="X201:AM201" si="396">IF($G201=X$4&amp;"-"&amp;X$5,IF(COUNTIF($G$6:$G201,"="&amp;$G201)&gt;1000,"",MAX(X$6:X200)+1),"")</f>
        <v/>
      </c>
      <c r="Y201" s="59" t="str">
        <f t="shared" si="396"/>
        <v/>
      </c>
      <c r="Z201" s="58" t="str">
        <f t="shared" si="396"/>
        <v/>
      </c>
      <c r="AA201" s="59">
        <f t="shared" si="396"/>
        <v>8</v>
      </c>
      <c r="AB201" s="58" t="str">
        <f t="shared" si="396"/>
        <v/>
      </c>
      <c r="AC201" s="59" t="str">
        <f t="shared" si="396"/>
        <v/>
      </c>
      <c r="AD201" s="58" t="str">
        <f t="shared" si="396"/>
        <v/>
      </c>
      <c r="AE201" s="59" t="str">
        <f t="shared" si="396"/>
        <v/>
      </c>
      <c r="AF201" s="58" t="str">
        <f t="shared" si="396"/>
        <v/>
      </c>
      <c r="AG201" s="59" t="str">
        <f t="shared" si="396"/>
        <v/>
      </c>
      <c r="AH201" s="58" t="str">
        <f t="shared" si="396"/>
        <v/>
      </c>
      <c r="AI201" s="59" t="str">
        <f t="shared" si="396"/>
        <v/>
      </c>
      <c r="AJ201" s="58" t="str">
        <f t="shared" si="396"/>
        <v/>
      </c>
      <c r="AK201" s="59" t="str">
        <f t="shared" si="396"/>
        <v/>
      </c>
      <c r="AL201" s="58" t="str">
        <f t="shared" si="396"/>
        <v/>
      </c>
      <c r="AM201" s="60" t="str">
        <f t="shared" si="396"/>
        <v/>
      </c>
    </row>
    <row r="202" ht="15.75" customHeight="1">
      <c r="A202" s="64">
        <v>197.0</v>
      </c>
      <c r="B202" s="51" t="str">
        <f>VLOOKUP(A202,Times_2023!B199:C629,2,FALSE)</f>
        <v>0:27:01</v>
      </c>
      <c r="C202" s="52" t="str">
        <f>VLOOKUP($A202,Raw,3,FALSE)</f>
        <v>Jeremy Reader</v>
      </c>
      <c r="D202" s="62" t="str">
        <f>VLOOKUP($A202,Raw,2,FALSE)</f>
        <v>NJ</v>
      </c>
      <c r="E202" s="62" t="str">
        <f>VLOOKUP($A202,Raw,4,FALSE)</f>
        <v>M</v>
      </c>
      <c r="F202" s="62">
        <f t="shared" si="5"/>
        <v>157</v>
      </c>
      <c r="G202" s="63" t="str">
        <f t="shared" si="6"/>
        <v>NJ-M</v>
      </c>
      <c r="H202" s="22" t="str">
        <f t="shared" ref="H202:W202" si="397">IF($G202=H$4&amp;"-"&amp;H$5,IF(COUNTIF($G$6:$G202,"="&amp;$G202)&gt;5,"",$F202),"")</f>
        <v/>
      </c>
      <c r="I202" s="23" t="str">
        <f t="shared" si="397"/>
        <v/>
      </c>
      <c r="J202" s="24" t="str">
        <f t="shared" si="397"/>
        <v/>
      </c>
      <c r="K202" s="23" t="str">
        <f t="shared" si="397"/>
        <v/>
      </c>
      <c r="L202" s="24" t="str">
        <f t="shared" si="397"/>
        <v/>
      </c>
      <c r="M202" s="23" t="str">
        <f t="shared" si="397"/>
        <v/>
      </c>
      <c r="N202" s="24" t="str">
        <f t="shared" si="397"/>
        <v/>
      </c>
      <c r="O202" s="23" t="str">
        <f t="shared" si="397"/>
        <v/>
      </c>
      <c r="P202" s="24" t="str">
        <f t="shared" si="397"/>
        <v/>
      </c>
      <c r="Q202" s="23" t="str">
        <f t="shared" si="397"/>
        <v/>
      </c>
      <c r="R202" s="24" t="str">
        <f t="shared" si="397"/>
        <v/>
      </c>
      <c r="S202" s="23" t="str">
        <f t="shared" si="397"/>
        <v/>
      </c>
      <c r="T202" s="24" t="str">
        <f t="shared" si="397"/>
        <v/>
      </c>
      <c r="U202" s="23" t="str">
        <f t="shared" si="397"/>
        <v/>
      </c>
      <c r="V202" s="24" t="str">
        <f t="shared" si="397"/>
        <v/>
      </c>
      <c r="W202" s="25" t="str">
        <f t="shared" si="397"/>
        <v/>
      </c>
      <c r="X202" s="58" t="str">
        <f t="shared" ref="X202:AM202" si="398">IF($G202=X$4&amp;"-"&amp;X$5,IF(COUNTIF($G$6:$G202,"="&amp;$G202)&gt;1000,"",MAX(X$6:X201)+1),"")</f>
        <v/>
      </c>
      <c r="Y202" s="59" t="str">
        <f t="shared" si="398"/>
        <v/>
      </c>
      <c r="Z202" s="58" t="str">
        <f t="shared" si="398"/>
        <v/>
      </c>
      <c r="AA202" s="59" t="str">
        <f t="shared" si="398"/>
        <v/>
      </c>
      <c r="AB202" s="58" t="str">
        <f t="shared" si="398"/>
        <v/>
      </c>
      <c r="AC202" s="59" t="str">
        <f t="shared" si="398"/>
        <v/>
      </c>
      <c r="AD202" s="58" t="str">
        <f t="shared" si="398"/>
        <v/>
      </c>
      <c r="AE202" s="59" t="str">
        <f t="shared" si="398"/>
        <v/>
      </c>
      <c r="AF202" s="58" t="str">
        <f t="shared" si="398"/>
        <v/>
      </c>
      <c r="AG202" s="59" t="str">
        <f t="shared" si="398"/>
        <v/>
      </c>
      <c r="AH202" s="58">
        <f t="shared" si="398"/>
        <v>18</v>
      </c>
      <c r="AI202" s="59" t="str">
        <f t="shared" si="398"/>
        <v/>
      </c>
      <c r="AJ202" s="58" t="str">
        <f t="shared" si="398"/>
        <v/>
      </c>
      <c r="AK202" s="59" t="str">
        <f t="shared" si="398"/>
        <v/>
      </c>
      <c r="AL202" s="58" t="str">
        <f t="shared" si="398"/>
        <v/>
      </c>
      <c r="AM202" s="60" t="str">
        <f t="shared" si="398"/>
        <v/>
      </c>
    </row>
    <row r="203" ht="15.75" customHeight="1">
      <c r="A203" s="61">
        <v>198.0</v>
      </c>
      <c r="B203" s="51" t="str">
        <f>VLOOKUP(A203,Times_2023!B200:C630,2,FALSE)</f>
        <v>0:27:04</v>
      </c>
      <c r="C203" s="52" t="str">
        <f>VLOOKUP($A203,Raw,3,FALSE)</f>
        <v>Chris Shelley</v>
      </c>
      <c r="D203" s="62" t="str">
        <f>VLOOKUP($A203,Raw,2,FALSE)</f>
        <v>HI</v>
      </c>
      <c r="E203" s="62" t="str">
        <f>VLOOKUP($A203,Raw,4,FALSE)</f>
        <v>M</v>
      </c>
      <c r="F203" s="62">
        <f t="shared" si="5"/>
        <v>158</v>
      </c>
      <c r="G203" s="63" t="str">
        <f t="shared" si="6"/>
        <v>HI-M</v>
      </c>
      <c r="H203" s="22" t="str">
        <f t="shared" ref="H203:W203" si="399">IF($G203=H$4&amp;"-"&amp;H$5,IF(COUNTIF($G$6:$G203,"="&amp;$G203)&gt;5,"",$F203),"")</f>
        <v/>
      </c>
      <c r="I203" s="23" t="str">
        <f t="shared" si="399"/>
        <v/>
      </c>
      <c r="J203" s="24" t="str">
        <f t="shared" si="399"/>
        <v/>
      </c>
      <c r="K203" s="23" t="str">
        <f t="shared" si="399"/>
        <v/>
      </c>
      <c r="L203" s="24" t="str">
        <f t="shared" si="399"/>
        <v/>
      </c>
      <c r="M203" s="23" t="str">
        <f t="shared" si="399"/>
        <v/>
      </c>
      <c r="N203" s="24" t="str">
        <f t="shared" si="399"/>
        <v/>
      </c>
      <c r="O203" s="23" t="str">
        <f t="shared" si="399"/>
        <v/>
      </c>
      <c r="P203" s="24" t="str">
        <f t="shared" si="399"/>
        <v/>
      </c>
      <c r="Q203" s="23" t="str">
        <f t="shared" si="399"/>
        <v/>
      </c>
      <c r="R203" s="24" t="str">
        <f t="shared" si="399"/>
        <v/>
      </c>
      <c r="S203" s="23" t="str">
        <f t="shared" si="399"/>
        <v/>
      </c>
      <c r="T203" s="24" t="str">
        <f t="shared" si="399"/>
        <v/>
      </c>
      <c r="U203" s="23" t="str">
        <f t="shared" si="399"/>
        <v/>
      </c>
      <c r="V203" s="24" t="str">
        <f t="shared" si="399"/>
        <v/>
      </c>
      <c r="W203" s="25" t="str">
        <f t="shared" si="399"/>
        <v/>
      </c>
      <c r="X203" s="58" t="str">
        <f t="shared" ref="X203:AM203" si="400">IF($G203=X$4&amp;"-"&amp;X$5,IF(COUNTIF($G$6:$G203,"="&amp;$G203)&gt;1000,"",MAX(X$6:X202)+1),"")</f>
        <v/>
      </c>
      <c r="Y203" s="59" t="str">
        <f t="shared" si="400"/>
        <v/>
      </c>
      <c r="Z203" s="58" t="str">
        <f t="shared" si="400"/>
        <v/>
      </c>
      <c r="AA203" s="59" t="str">
        <f t="shared" si="400"/>
        <v/>
      </c>
      <c r="AB203" s="58" t="str">
        <f t="shared" si="400"/>
        <v/>
      </c>
      <c r="AC203" s="59" t="str">
        <f t="shared" si="400"/>
        <v/>
      </c>
      <c r="AD203" s="58">
        <f t="shared" si="400"/>
        <v>22</v>
      </c>
      <c r="AE203" s="59" t="str">
        <f t="shared" si="400"/>
        <v/>
      </c>
      <c r="AF203" s="58" t="str">
        <f t="shared" si="400"/>
        <v/>
      </c>
      <c r="AG203" s="59" t="str">
        <f t="shared" si="400"/>
        <v/>
      </c>
      <c r="AH203" s="58" t="str">
        <f t="shared" si="400"/>
        <v/>
      </c>
      <c r="AI203" s="59" t="str">
        <f t="shared" si="400"/>
        <v/>
      </c>
      <c r="AJ203" s="58" t="str">
        <f t="shared" si="400"/>
        <v/>
      </c>
      <c r="AK203" s="59" t="str">
        <f t="shared" si="400"/>
        <v/>
      </c>
      <c r="AL203" s="58" t="str">
        <f t="shared" si="400"/>
        <v/>
      </c>
      <c r="AM203" s="60" t="str">
        <f t="shared" si="400"/>
        <v/>
      </c>
    </row>
    <row r="204" ht="15.75" customHeight="1">
      <c r="A204" s="67">
        <v>199.0</v>
      </c>
      <c r="B204" s="51" t="str">
        <f>VLOOKUP(A204,Times_2023!B201:C631,2,FALSE)</f>
        <v>0:27:19</v>
      </c>
      <c r="C204" s="52" t="str">
        <f>VLOOKUP($A204,Raw,3,FALSE)</f>
        <v>Michelle Berry</v>
      </c>
      <c r="D204" s="62" t="str">
        <f>VLOOKUP($A204,Raw,2,FALSE)</f>
        <v>ELY</v>
      </c>
      <c r="E204" s="62" t="str">
        <f>VLOOKUP($A204,Raw,4,FALSE)</f>
        <v>F</v>
      </c>
      <c r="F204" s="62">
        <f t="shared" si="5"/>
        <v>41</v>
      </c>
      <c r="G204" s="63" t="str">
        <f t="shared" si="6"/>
        <v>ELY-F</v>
      </c>
      <c r="H204" s="22" t="str">
        <f t="shared" ref="H204:W204" si="401">IF($G204=H$4&amp;"-"&amp;H$5,IF(COUNTIF($G$6:$G204,"="&amp;$G204)&gt;5,"",$F204),"")</f>
        <v/>
      </c>
      <c r="I204" s="23" t="str">
        <f t="shared" si="401"/>
        <v/>
      </c>
      <c r="J204" s="24" t="str">
        <f t="shared" si="401"/>
        <v/>
      </c>
      <c r="K204" s="23" t="str">
        <f t="shared" si="401"/>
        <v/>
      </c>
      <c r="L204" s="24" t="str">
        <f t="shared" si="401"/>
        <v/>
      </c>
      <c r="M204" s="23" t="str">
        <f t="shared" si="401"/>
        <v/>
      </c>
      <c r="N204" s="24" t="str">
        <f t="shared" si="401"/>
        <v/>
      </c>
      <c r="O204" s="23" t="str">
        <f t="shared" si="401"/>
        <v/>
      </c>
      <c r="P204" s="24" t="str">
        <f t="shared" si="401"/>
        <v/>
      </c>
      <c r="Q204" s="23" t="str">
        <f t="shared" si="401"/>
        <v/>
      </c>
      <c r="R204" s="24" t="str">
        <f t="shared" si="401"/>
        <v/>
      </c>
      <c r="S204" s="23" t="str">
        <f t="shared" si="401"/>
        <v/>
      </c>
      <c r="T204" s="24" t="str">
        <f t="shared" si="401"/>
        <v/>
      </c>
      <c r="U204" s="23" t="str">
        <f t="shared" si="401"/>
        <v/>
      </c>
      <c r="V204" s="24" t="str">
        <f t="shared" si="401"/>
        <v/>
      </c>
      <c r="W204" s="25" t="str">
        <f t="shared" si="401"/>
        <v/>
      </c>
      <c r="X204" s="58" t="str">
        <f t="shared" ref="X204:AM204" si="402">IF($G204=X$4&amp;"-"&amp;X$5,IF(COUNTIF($G$6:$G204,"="&amp;$G204)&gt;1000,"",MAX(X$6:X203)+1),"")</f>
        <v/>
      </c>
      <c r="Y204" s="59" t="str">
        <f t="shared" si="402"/>
        <v/>
      </c>
      <c r="Z204" s="58" t="str">
        <f t="shared" si="402"/>
        <v/>
      </c>
      <c r="AA204" s="59" t="str">
        <f t="shared" si="402"/>
        <v/>
      </c>
      <c r="AB204" s="58" t="str">
        <f t="shared" si="402"/>
        <v/>
      </c>
      <c r="AC204" s="59">
        <f t="shared" si="402"/>
        <v>7</v>
      </c>
      <c r="AD204" s="58" t="str">
        <f t="shared" si="402"/>
        <v/>
      </c>
      <c r="AE204" s="59" t="str">
        <f t="shared" si="402"/>
        <v/>
      </c>
      <c r="AF204" s="58" t="str">
        <f t="shared" si="402"/>
        <v/>
      </c>
      <c r="AG204" s="59" t="str">
        <f t="shared" si="402"/>
        <v/>
      </c>
      <c r="AH204" s="58" t="str">
        <f t="shared" si="402"/>
        <v/>
      </c>
      <c r="AI204" s="59" t="str">
        <f t="shared" si="402"/>
        <v/>
      </c>
      <c r="AJ204" s="58" t="str">
        <f t="shared" si="402"/>
        <v/>
      </c>
      <c r="AK204" s="59" t="str">
        <f t="shared" si="402"/>
        <v/>
      </c>
      <c r="AL204" s="58" t="str">
        <f t="shared" si="402"/>
        <v/>
      </c>
      <c r="AM204" s="60" t="str">
        <f t="shared" si="402"/>
        <v/>
      </c>
    </row>
    <row r="205" ht="15.75" customHeight="1">
      <c r="A205" s="61">
        <v>200.0</v>
      </c>
      <c r="B205" s="51" t="str">
        <f>VLOOKUP(A205,Times_2023!B202:C632,2,FALSE)</f>
        <v>0:27:35</v>
      </c>
      <c r="C205" s="52" t="str">
        <f>VLOOKUP($A205,Raw,3,FALSE)</f>
        <v>Nicole Smith</v>
      </c>
      <c r="D205" s="62" t="str">
        <f>VLOOKUP($A205,Raw,2,FALSE)</f>
        <v>NJ</v>
      </c>
      <c r="E205" s="62" t="str">
        <f>VLOOKUP($A205,Raw,4,FALSE)</f>
        <v>F</v>
      </c>
      <c r="F205" s="62">
        <f t="shared" si="5"/>
        <v>42</v>
      </c>
      <c r="G205" s="63" t="str">
        <f t="shared" si="6"/>
        <v>NJ-F</v>
      </c>
      <c r="H205" s="22" t="str">
        <f t="shared" ref="H205:W205" si="403">IF($G205=H$4&amp;"-"&amp;H$5,IF(COUNTIF($G$6:$G205,"="&amp;$G205)&gt;5,"",$F205),"")</f>
        <v/>
      </c>
      <c r="I205" s="23" t="str">
        <f t="shared" si="403"/>
        <v/>
      </c>
      <c r="J205" s="24" t="str">
        <f t="shared" si="403"/>
        <v/>
      </c>
      <c r="K205" s="23" t="str">
        <f t="shared" si="403"/>
        <v/>
      </c>
      <c r="L205" s="24" t="str">
        <f t="shared" si="403"/>
        <v/>
      </c>
      <c r="M205" s="23" t="str">
        <f t="shared" si="403"/>
        <v/>
      </c>
      <c r="N205" s="24" t="str">
        <f t="shared" si="403"/>
        <v/>
      </c>
      <c r="O205" s="23" t="str">
        <f t="shared" si="403"/>
        <v/>
      </c>
      <c r="P205" s="24" t="str">
        <f t="shared" si="403"/>
        <v/>
      </c>
      <c r="Q205" s="23" t="str">
        <f t="shared" si="403"/>
        <v/>
      </c>
      <c r="R205" s="24" t="str">
        <f t="shared" si="403"/>
        <v/>
      </c>
      <c r="S205" s="23">
        <f t="shared" si="403"/>
        <v>42</v>
      </c>
      <c r="T205" s="24" t="str">
        <f t="shared" si="403"/>
        <v/>
      </c>
      <c r="U205" s="23" t="str">
        <f t="shared" si="403"/>
        <v/>
      </c>
      <c r="V205" s="24" t="str">
        <f t="shared" si="403"/>
        <v/>
      </c>
      <c r="W205" s="25" t="str">
        <f t="shared" si="403"/>
        <v/>
      </c>
      <c r="X205" s="58" t="str">
        <f t="shared" ref="X205:AM205" si="404">IF($G205=X$4&amp;"-"&amp;X$5,IF(COUNTIF($G$6:$G205,"="&amp;$G205)&gt;1000,"",MAX(X$6:X204)+1),"")</f>
        <v/>
      </c>
      <c r="Y205" s="59" t="str">
        <f t="shared" si="404"/>
        <v/>
      </c>
      <c r="Z205" s="58" t="str">
        <f t="shared" si="404"/>
        <v/>
      </c>
      <c r="AA205" s="59" t="str">
        <f t="shared" si="404"/>
        <v/>
      </c>
      <c r="AB205" s="58" t="str">
        <f t="shared" si="404"/>
        <v/>
      </c>
      <c r="AC205" s="59" t="str">
        <f t="shared" si="404"/>
        <v/>
      </c>
      <c r="AD205" s="58" t="str">
        <f t="shared" si="404"/>
        <v/>
      </c>
      <c r="AE205" s="59" t="str">
        <f t="shared" si="404"/>
        <v/>
      </c>
      <c r="AF205" s="58" t="str">
        <f t="shared" si="404"/>
        <v/>
      </c>
      <c r="AG205" s="59" t="str">
        <f t="shared" si="404"/>
        <v/>
      </c>
      <c r="AH205" s="58" t="str">
        <f t="shared" si="404"/>
        <v/>
      </c>
      <c r="AI205" s="59">
        <f t="shared" si="404"/>
        <v>5</v>
      </c>
      <c r="AJ205" s="58" t="str">
        <f t="shared" si="404"/>
        <v/>
      </c>
      <c r="AK205" s="59" t="str">
        <f t="shared" si="404"/>
        <v/>
      </c>
      <c r="AL205" s="58" t="str">
        <f t="shared" si="404"/>
        <v/>
      </c>
      <c r="AM205" s="60" t="str">
        <f t="shared" si="404"/>
        <v/>
      </c>
    </row>
    <row r="206" ht="15.75" customHeight="1">
      <c r="A206" s="64">
        <v>201.0</v>
      </c>
      <c r="B206" s="51" t="str">
        <f>VLOOKUP(A206,Times_2023!B203:C633,2,FALSE)</f>
        <v>0:27:36</v>
      </c>
      <c r="C206" s="52" t="str">
        <f>VLOOKUP($A206,Raw,3,FALSE)</f>
        <v>Mark Fitzhenry</v>
      </c>
      <c r="D206" s="62" t="str">
        <f>VLOOKUP($A206,Raw,2,FALSE)</f>
        <v>SS</v>
      </c>
      <c r="E206" s="62" t="str">
        <f>VLOOKUP($A206,Raw,4,FALSE)</f>
        <v>M</v>
      </c>
      <c r="F206" s="62">
        <f t="shared" si="5"/>
        <v>159</v>
      </c>
      <c r="G206" s="63" t="str">
        <f t="shared" si="6"/>
        <v>SS-M</v>
      </c>
      <c r="H206" s="22" t="str">
        <f t="shared" ref="H206:W206" si="405">IF($G206=H$4&amp;"-"&amp;H$5,IF(COUNTIF($G$6:$G206,"="&amp;$G206)&gt;5,"",$F206),"")</f>
        <v/>
      </c>
      <c r="I206" s="23" t="str">
        <f t="shared" si="405"/>
        <v/>
      </c>
      <c r="J206" s="24" t="str">
        <f t="shared" si="405"/>
        <v/>
      </c>
      <c r="K206" s="23" t="str">
        <f t="shared" si="405"/>
        <v/>
      </c>
      <c r="L206" s="24" t="str">
        <f t="shared" si="405"/>
        <v/>
      </c>
      <c r="M206" s="23" t="str">
        <f t="shared" si="405"/>
        <v/>
      </c>
      <c r="N206" s="24" t="str">
        <f t="shared" si="405"/>
        <v/>
      </c>
      <c r="O206" s="23" t="str">
        <f t="shared" si="405"/>
        <v/>
      </c>
      <c r="P206" s="24" t="str">
        <f t="shared" si="405"/>
        <v/>
      </c>
      <c r="Q206" s="23" t="str">
        <f t="shared" si="405"/>
        <v/>
      </c>
      <c r="R206" s="24" t="str">
        <f t="shared" si="405"/>
        <v/>
      </c>
      <c r="S206" s="23" t="str">
        <f t="shared" si="405"/>
        <v/>
      </c>
      <c r="T206" s="24" t="str">
        <f t="shared" si="405"/>
        <v/>
      </c>
      <c r="U206" s="23" t="str">
        <f t="shared" si="405"/>
        <v/>
      </c>
      <c r="V206" s="24" t="str">
        <f t="shared" si="405"/>
        <v/>
      </c>
      <c r="W206" s="25" t="str">
        <f t="shared" si="405"/>
        <v/>
      </c>
      <c r="X206" s="58" t="str">
        <f t="shared" ref="X206:AM206" si="406">IF($G206=X$4&amp;"-"&amp;X$5,IF(COUNTIF($G$6:$G206,"="&amp;$G206)&gt;1000,"",MAX(X$6:X205)+1),"")</f>
        <v/>
      </c>
      <c r="Y206" s="59" t="str">
        <f t="shared" si="406"/>
        <v/>
      </c>
      <c r="Z206" s="58" t="str">
        <f t="shared" si="406"/>
        <v/>
      </c>
      <c r="AA206" s="59" t="str">
        <f t="shared" si="406"/>
        <v/>
      </c>
      <c r="AB206" s="58" t="str">
        <f t="shared" si="406"/>
        <v/>
      </c>
      <c r="AC206" s="59" t="str">
        <f t="shared" si="406"/>
        <v/>
      </c>
      <c r="AD206" s="58" t="str">
        <f t="shared" si="406"/>
        <v/>
      </c>
      <c r="AE206" s="59" t="str">
        <f t="shared" si="406"/>
        <v/>
      </c>
      <c r="AF206" s="58" t="str">
        <f t="shared" si="406"/>
        <v/>
      </c>
      <c r="AG206" s="59" t="str">
        <f t="shared" si="406"/>
        <v/>
      </c>
      <c r="AH206" s="58" t="str">
        <f t="shared" si="406"/>
        <v/>
      </c>
      <c r="AI206" s="59" t="str">
        <f t="shared" si="406"/>
        <v/>
      </c>
      <c r="AJ206" s="58" t="str">
        <f t="shared" si="406"/>
        <v/>
      </c>
      <c r="AK206" s="59" t="str">
        <f t="shared" si="406"/>
        <v/>
      </c>
      <c r="AL206" s="58">
        <f t="shared" si="406"/>
        <v>14</v>
      </c>
      <c r="AM206" s="60" t="str">
        <f t="shared" si="406"/>
        <v/>
      </c>
    </row>
    <row r="207" ht="15.75" customHeight="1">
      <c r="A207" s="61">
        <v>202.0</v>
      </c>
      <c r="B207" s="51" t="str">
        <f>VLOOKUP(A207,Times_2023!B204:C634,2,FALSE)</f>
        <v>0:27:38</v>
      </c>
      <c r="C207" s="52" t="str">
        <f>VLOOKUP($A207,Raw,3,FALSE)</f>
        <v>Valerie Gustin</v>
      </c>
      <c r="D207" s="62" t="str">
        <f>VLOOKUP($A207,Raw,2,FALSE)</f>
        <v>HI</v>
      </c>
      <c r="E207" s="62" t="str">
        <f>VLOOKUP($A207,Raw,4,FALSE)</f>
        <v>F</v>
      </c>
      <c r="F207" s="62">
        <f t="shared" si="5"/>
        <v>43</v>
      </c>
      <c r="G207" s="63" t="str">
        <f t="shared" si="6"/>
        <v>HI-F</v>
      </c>
      <c r="H207" s="22" t="str">
        <f t="shared" ref="H207:W207" si="407">IF($G207=H$4&amp;"-"&amp;H$5,IF(COUNTIF($G$6:$G207,"="&amp;$G207)&gt;5,"",$F207),"")</f>
        <v/>
      </c>
      <c r="I207" s="23" t="str">
        <f t="shared" si="407"/>
        <v/>
      </c>
      <c r="J207" s="24" t="str">
        <f t="shared" si="407"/>
        <v/>
      </c>
      <c r="K207" s="23" t="str">
        <f t="shared" si="407"/>
        <v/>
      </c>
      <c r="L207" s="24" t="str">
        <f t="shared" si="407"/>
        <v/>
      </c>
      <c r="M207" s="23" t="str">
        <f t="shared" si="407"/>
        <v/>
      </c>
      <c r="N207" s="24" t="str">
        <f t="shared" si="407"/>
        <v/>
      </c>
      <c r="O207" s="23" t="str">
        <f t="shared" si="407"/>
        <v/>
      </c>
      <c r="P207" s="24" t="str">
        <f t="shared" si="407"/>
        <v/>
      </c>
      <c r="Q207" s="23" t="str">
        <f t="shared" si="407"/>
        <v/>
      </c>
      <c r="R207" s="24" t="str">
        <f t="shared" si="407"/>
        <v/>
      </c>
      <c r="S207" s="23" t="str">
        <f t="shared" si="407"/>
        <v/>
      </c>
      <c r="T207" s="24" t="str">
        <f t="shared" si="407"/>
        <v/>
      </c>
      <c r="U207" s="23" t="str">
        <f t="shared" si="407"/>
        <v/>
      </c>
      <c r="V207" s="24" t="str">
        <f t="shared" si="407"/>
        <v/>
      </c>
      <c r="W207" s="25" t="str">
        <f t="shared" si="407"/>
        <v/>
      </c>
      <c r="X207" s="58" t="str">
        <f t="shared" ref="X207:AM207" si="408">IF($G207=X$4&amp;"-"&amp;X$5,IF(COUNTIF($G$6:$G207,"="&amp;$G207)&gt;1000,"",MAX(X$6:X206)+1),"")</f>
        <v/>
      </c>
      <c r="Y207" s="59" t="str">
        <f t="shared" si="408"/>
        <v/>
      </c>
      <c r="Z207" s="58" t="str">
        <f t="shared" si="408"/>
        <v/>
      </c>
      <c r="AA207" s="59" t="str">
        <f t="shared" si="408"/>
        <v/>
      </c>
      <c r="AB207" s="58" t="str">
        <f t="shared" si="408"/>
        <v/>
      </c>
      <c r="AC207" s="59" t="str">
        <f t="shared" si="408"/>
        <v/>
      </c>
      <c r="AD207" s="58" t="str">
        <f t="shared" si="408"/>
        <v/>
      </c>
      <c r="AE207" s="59">
        <f t="shared" si="408"/>
        <v>7</v>
      </c>
      <c r="AF207" s="58" t="str">
        <f t="shared" si="408"/>
        <v/>
      </c>
      <c r="AG207" s="59" t="str">
        <f t="shared" si="408"/>
        <v/>
      </c>
      <c r="AH207" s="58" t="str">
        <f t="shared" si="408"/>
        <v/>
      </c>
      <c r="AI207" s="59" t="str">
        <f t="shared" si="408"/>
        <v/>
      </c>
      <c r="AJ207" s="58" t="str">
        <f t="shared" si="408"/>
        <v/>
      </c>
      <c r="AK207" s="59" t="str">
        <f t="shared" si="408"/>
        <v/>
      </c>
      <c r="AL207" s="58" t="str">
        <f t="shared" si="408"/>
        <v/>
      </c>
      <c r="AM207" s="60" t="str">
        <f t="shared" si="408"/>
        <v/>
      </c>
    </row>
    <row r="208" ht="15.75" customHeight="1">
      <c r="A208" s="64">
        <v>203.0</v>
      </c>
      <c r="B208" s="51" t="str">
        <f>VLOOKUP(A208,Times_2023!B205:C635,2,FALSE)</f>
        <v>0:27:47</v>
      </c>
      <c r="C208" s="52" t="str">
        <f>VLOOKUP($A208,Raw,3,FALSE)</f>
        <v>Giulia Pilleri</v>
      </c>
      <c r="D208" s="62" t="str">
        <f>VLOOKUP($A208,Raw,2,FALSE)</f>
        <v>HI</v>
      </c>
      <c r="E208" s="62" t="str">
        <f>VLOOKUP($A208,Raw,4,FALSE)</f>
        <v>F</v>
      </c>
      <c r="F208" s="62">
        <f t="shared" si="5"/>
        <v>44</v>
      </c>
      <c r="G208" s="63" t="str">
        <f t="shared" si="6"/>
        <v>HI-F</v>
      </c>
      <c r="H208" s="22" t="str">
        <f t="shared" ref="H208:W208" si="409">IF($G208=H$4&amp;"-"&amp;H$5,IF(COUNTIF($G$6:$G208,"="&amp;$G208)&gt;5,"",$F208),"")</f>
        <v/>
      </c>
      <c r="I208" s="23" t="str">
        <f t="shared" si="409"/>
        <v/>
      </c>
      <c r="J208" s="24" t="str">
        <f t="shared" si="409"/>
        <v/>
      </c>
      <c r="K208" s="23" t="str">
        <f t="shared" si="409"/>
        <v/>
      </c>
      <c r="L208" s="24" t="str">
        <f t="shared" si="409"/>
        <v/>
      </c>
      <c r="M208" s="23" t="str">
        <f t="shared" si="409"/>
        <v/>
      </c>
      <c r="N208" s="24" t="str">
        <f t="shared" si="409"/>
        <v/>
      </c>
      <c r="O208" s="23" t="str">
        <f t="shared" si="409"/>
        <v/>
      </c>
      <c r="P208" s="24" t="str">
        <f t="shared" si="409"/>
        <v/>
      </c>
      <c r="Q208" s="23" t="str">
        <f t="shared" si="409"/>
        <v/>
      </c>
      <c r="R208" s="24" t="str">
        <f t="shared" si="409"/>
        <v/>
      </c>
      <c r="S208" s="23" t="str">
        <f t="shared" si="409"/>
        <v/>
      </c>
      <c r="T208" s="24" t="str">
        <f t="shared" si="409"/>
        <v/>
      </c>
      <c r="U208" s="23" t="str">
        <f t="shared" si="409"/>
        <v/>
      </c>
      <c r="V208" s="24" t="str">
        <f t="shared" si="409"/>
        <v/>
      </c>
      <c r="W208" s="25" t="str">
        <f t="shared" si="409"/>
        <v/>
      </c>
      <c r="X208" s="58" t="str">
        <f t="shared" ref="X208:AM208" si="410">IF($G208=X$4&amp;"-"&amp;X$5,IF(COUNTIF($G$6:$G208,"="&amp;$G208)&gt;1000,"",MAX(X$6:X207)+1),"")</f>
        <v/>
      </c>
      <c r="Y208" s="59" t="str">
        <f t="shared" si="410"/>
        <v/>
      </c>
      <c r="Z208" s="58" t="str">
        <f t="shared" si="410"/>
        <v/>
      </c>
      <c r="AA208" s="59" t="str">
        <f t="shared" si="410"/>
        <v/>
      </c>
      <c r="AB208" s="58" t="str">
        <f t="shared" si="410"/>
        <v/>
      </c>
      <c r="AC208" s="59" t="str">
        <f t="shared" si="410"/>
        <v/>
      </c>
      <c r="AD208" s="58" t="str">
        <f t="shared" si="410"/>
        <v/>
      </c>
      <c r="AE208" s="59">
        <f t="shared" si="410"/>
        <v>8</v>
      </c>
      <c r="AF208" s="58" t="str">
        <f t="shared" si="410"/>
        <v/>
      </c>
      <c r="AG208" s="59" t="str">
        <f t="shared" si="410"/>
        <v/>
      </c>
      <c r="AH208" s="58" t="str">
        <f t="shared" si="410"/>
        <v/>
      </c>
      <c r="AI208" s="59" t="str">
        <f t="shared" si="410"/>
        <v/>
      </c>
      <c r="AJ208" s="58" t="str">
        <f t="shared" si="410"/>
        <v/>
      </c>
      <c r="AK208" s="59" t="str">
        <f t="shared" si="410"/>
        <v/>
      </c>
      <c r="AL208" s="58" t="str">
        <f t="shared" si="410"/>
        <v/>
      </c>
      <c r="AM208" s="60" t="str">
        <f t="shared" si="410"/>
        <v/>
      </c>
    </row>
    <row r="209" ht="15.75" customHeight="1">
      <c r="A209" s="61">
        <v>204.0</v>
      </c>
      <c r="B209" s="51" t="str">
        <f>VLOOKUP(A209,Times_2023!B206:C636,2,FALSE)</f>
        <v>0:27:47</v>
      </c>
      <c r="C209" s="52" t="str">
        <f>VLOOKUP($A209,Raw,3,FALSE)</f>
        <v>Helen Howard</v>
      </c>
      <c r="D209" s="62" t="str">
        <f>VLOOKUP($A209,Raw,2,FALSE)</f>
        <v>SS</v>
      </c>
      <c r="E209" s="62" t="str">
        <f>VLOOKUP($A209,Raw,4,FALSE)</f>
        <v>F</v>
      </c>
      <c r="F209" s="62">
        <f t="shared" si="5"/>
        <v>45</v>
      </c>
      <c r="G209" s="63" t="str">
        <f t="shared" si="6"/>
        <v>SS-F</v>
      </c>
      <c r="H209" s="22" t="str">
        <f t="shared" ref="H209:W209" si="411">IF($G209=H$4&amp;"-"&amp;H$5,IF(COUNTIF($G$6:$G209,"="&amp;$G209)&gt;5,"",$F209),"")</f>
        <v/>
      </c>
      <c r="I209" s="23" t="str">
        <f t="shared" si="411"/>
        <v/>
      </c>
      <c r="J209" s="24" t="str">
        <f t="shared" si="411"/>
        <v/>
      </c>
      <c r="K209" s="23" t="str">
        <f t="shared" si="411"/>
        <v/>
      </c>
      <c r="L209" s="24" t="str">
        <f t="shared" si="411"/>
        <v/>
      </c>
      <c r="M209" s="23" t="str">
        <f t="shared" si="411"/>
        <v/>
      </c>
      <c r="N209" s="24" t="str">
        <f t="shared" si="411"/>
        <v/>
      </c>
      <c r="O209" s="23" t="str">
        <f t="shared" si="411"/>
        <v/>
      </c>
      <c r="P209" s="24" t="str">
        <f t="shared" si="411"/>
        <v/>
      </c>
      <c r="Q209" s="23" t="str">
        <f t="shared" si="411"/>
        <v/>
      </c>
      <c r="R209" s="24" t="str">
        <f t="shared" si="411"/>
        <v/>
      </c>
      <c r="S209" s="23" t="str">
        <f t="shared" si="411"/>
        <v/>
      </c>
      <c r="T209" s="24" t="str">
        <f t="shared" si="411"/>
        <v/>
      </c>
      <c r="U209" s="23" t="str">
        <f t="shared" si="411"/>
        <v/>
      </c>
      <c r="V209" s="24" t="str">
        <f t="shared" si="411"/>
        <v/>
      </c>
      <c r="W209" s="25">
        <f t="shared" si="411"/>
        <v>45</v>
      </c>
      <c r="X209" s="58" t="str">
        <f t="shared" ref="X209:AM209" si="412">IF($G209=X$4&amp;"-"&amp;X$5,IF(COUNTIF($G$6:$G209,"="&amp;$G209)&gt;1000,"",MAX(X$6:X208)+1),"")</f>
        <v/>
      </c>
      <c r="Y209" s="59" t="str">
        <f t="shared" si="412"/>
        <v/>
      </c>
      <c r="Z209" s="58" t="str">
        <f t="shared" si="412"/>
        <v/>
      </c>
      <c r="AA209" s="59" t="str">
        <f t="shared" si="412"/>
        <v/>
      </c>
      <c r="AB209" s="58" t="str">
        <f t="shared" si="412"/>
        <v/>
      </c>
      <c r="AC209" s="59" t="str">
        <f t="shared" si="412"/>
        <v/>
      </c>
      <c r="AD209" s="58" t="str">
        <f t="shared" si="412"/>
        <v/>
      </c>
      <c r="AE209" s="59" t="str">
        <f t="shared" si="412"/>
        <v/>
      </c>
      <c r="AF209" s="58" t="str">
        <f t="shared" si="412"/>
        <v/>
      </c>
      <c r="AG209" s="59" t="str">
        <f t="shared" si="412"/>
        <v/>
      </c>
      <c r="AH209" s="58" t="str">
        <f t="shared" si="412"/>
        <v/>
      </c>
      <c r="AI209" s="59" t="str">
        <f t="shared" si="412"/>
        <v/>
      </c>
      <c r="AJ209" s="58" t="str">
        <f t="shared" si="412"/>
        <v/>
      </c>
      <c r="AK209" s="59" t="str">
        <f t="shared" si="412"/>
        <v/>
      </c>
      <c r="AL209" s="58" t="str">
        <f t="shared" si="412"/>
        <v/>
      </c>
      <c r="AM209" s="60">
        <f t="shared" si="412"/>
        <v>4</v>
      </c>
    </row>
    <row r="210" ht="15.75" customHeight="1">
      <c r="A210" s="64">
        <v>205.0</v>
      </c>
      <c r="B210" s="51" t="str">
        <f>VLOOKUP(A210,Times_2023!B207:C637,2,FALSE)</f>
        <v>0:27:49</v>
      </c>
      <c r="C210" s="52" t="str">
        <f>VLOOKUP($A210,Raw,3,FALSE)</f>
        <v>Ollie Stephens</v>
      </c>
      <c r="D210" s="62" t="str">
        <f>VLOOKUP($A210,Raw,2,FALSE)</f>
        <v>RR</v>
      </c>
      <c r="E210" s="62" t="str">
        <f>VLOOKUP($A210,Raw,4,FALSE)</f>
        <v>M</v>
      </c>
      <c r="F210" s="62">
        <f t="shared" si="5"/>
        <v>160</v>
      </c>
      <c r="G210" s="63" t="str">
        <f t="shared" si="6"/>
        <v>RR-M</v>
      </c>
      <c r="H210" s="22" t="str">
        <f t="shared" ref="H210:W210" si="413">IF($G210=H$4&amp;"-"&amp;H$5,IF(COUNTIF($G$6:$G210,"="&amp;$G210)&gt;5,"",$F210),"")</f>
        <v/>
      </c>
      <c r="I210" s="23" t="str">
        <f t="shared" si="413"/>
        <v/>
      </c>
      <c r="J210" s="24" t="str">
        <f t="shared" si="413"/>
        <v/>
      </c>
      <c r="K210" s="23" t="str">
        <f t="shared" si="413"/>
        <v/>
      </c>
      <c r="L210" s="24" t="str">
        <f t="shared" si="413"/>
        <v/>
      </c>
      <c r="M210" s="23" t="str">
        <f t="shared" si="413"/>
        <v/>
      </c>
      <c r="N210" s="24" t="str">
        <f t="shared" si="413"/>
        <v/>
      </c>
      <c r="O210" s="23" t="str">
        <f t="shared" si="413"/>
        <v/>
      </c>
      <c r="P210" s="24" t="str">
        <f t="shared" si="413"/>
        <v/>
      </c>
      <c r="Q210" s="23" t="str">
        <f t="shared" si="413"/>
        <v/>
      </c>
      <c r="R210" s="24" t="str">
        <f t="shared" si="413"/>
        <v/>
      </c>
      <c r="S210" s="23" t="str">
        <f t="shared" si="413"/>
        <v/>
      </c>
      <c r="T210" s="24" t="str">
        <f t="shared" si="413"/>
        <v/>
      </c>
      <c r="U210" s="23" t="str">
        <f t="shared" si="413"/>
        <v/>
      </c>
      <c r="V210" s="24" t="str">
        <f t="shared" si="413"/>
        <v/>
      </c>
      <c r="W210" s="25" t="str">
        <f t="shared" si="413"/>
        <v/>
      </c>
      <c r="X210" s="58" t="str">
        <f t="shared" ref="X210:AM210" si="414">IF($G210=X$4&amp;"-"&amp;X$5,IF(COUNTIF($G$6:$G210,"="&amp;$G210)&gt;1000,"",MAX(X$6:X209)+1),"")</f>
        <v/>
      </c>
      <c r="Y210" s="59" t="str">
        <f t="shared" si="414"/>
        <v/>
      </c>
      <c r="Z210" s="58" t="str">
        <f t="shared" si="414"/>
        <v/>
      </c>
      <c r="AA210" s="59" t="str">
        <f t="shared" si="414"/>
        <v/>
      </c>
      <c r="AB210" s="58" t="str">
        <f t="shared" si="414"/>
        <v/>
      </c>
      <c r="AC210" s="59" t="str">
        <f t="shared" si="414"/>
        <v/>
      </c>
      <c r="AD210" s="58" t="str">
        <f t="shared" si="414"/>
        <v/>
      </c>
      <c r="AE210" s="59" t="str">
        <f t="shared" si="414"/>
        <v/>
      </c>
      <c r="AF210" s="58" t="str">
        <f t="shared" si="414"/>
        <v/>
      </c>
      <c r="AG210" s="59" t="str">
        <f t="shared" si="414"/>
        <v/>
      </c>
      <c r="AH210" s="58" t="str">
        <f t="shared" si="414"/>
        <v/>
      </c>
      <c r="AI210" s="59" t="str">
        <f t="shared" si="414"/>
        <v/>
      </c>
      <c r="AJ210" s="58">
        <f t="shared" si="414"/>
        <v>14</v>
      </c>
      <c r="AK210" s="59" t="str">
        <f t="shared" si="414"/>
        <v/>
      </c>
      <c r="AL210" s="58" t="str">
        <f t="shared" si="414"/>
        <v/>
      </c>
      <c r="AM210" s="60" t="str">
        <f t="shared" si="414"/>
        <v/>
      </c>
    </row>
    <row r="211" ht="15.75" customHeight="1">
      <c r="A211" s="61">
        <v>206.0</v>
      </c>
      <c r="B211" s="51" t="str">
        <f>VLOOKUP(A211,Times_2023!B208:C638,2,FALSE)</f>
        <v>0:27:53</v>
      </c>
      <c r="C211" s="52" t="str">
        <f>VLOOKUP($A211,Raw,3,FALSE)</f>
        <v>Cheryl Trundle</v>
      </c>
      <c r="D211" s="62" t="str">
        <f>VLOOKUP($A211,Raw,2,FALSE)</f>
        <v>HRC</v>
      </c>
      <c r="E211" s="62" t="str">
        <f>VLOOKUP($A211,Raw,4,FALSE)</f>
        <v>F</v>
      </c>
      <c r="F211" s="62">
        <f t="shared" si="5"/>
        <v>46</v>
      </c>
      <c r="G211" s="63" t="str">
        <f t="shared" si="6"/>
        <v>HRC-F</v>
      </c>
      <c r="H211" s="22" t="str">
        <f t="shared" ref="H211:W211" si="415">IF($G211=H$4&amp;"-"&amp;H$5,IF(COUNTIF($G$6:$G211,"="&amp;$G211)&gt;5,"",$F211),"")</f>
        <v/>
      </c>
      <c r="I211" s="23" t="str">
        <f t="shared" si="415"/>
        <v/>
      </c>
      <c r="J211" s="24" t="str">
        <f t="shared" si="415"/>
        <v/>
      </c>
      <c r="K211" s="23" t="str">
        <f t="shared" si="415"/>
        <v/>
      </c>
      <c r="L211" s="24" t="str">
        <f t="shared" si="415"/>
        <v/>
      </c>
      <c r="M211" s="23" t="str">
        <f t="shared" si="415"/>
        <v/>
      </c>
      <c r="N211" s="24" t="str">
        <f t="shared" si="415"/>
        <v/>
      </c>
      <c r="O211" s="23" t="str">
        <f t="shared" si="415"/>
        <v/>
      </c>
      <c r="P211" s="24" t="str">
        <f t="shared" si="415"/>
        <v/>
      </c>
      <c r="Q211" s="23">
        <f t="shared" si="415"/>
        <v>46</v>
      </c>
      <c r="R211" s="24" t="str">
        <f t="shared" si="415"/>
        <v/>
      </c>
      <c r="S211" s="23" t="str">
        <f t="shared" si="415"/>
        <v/>
      </c>
      <c r="T211" s="24" t="str">
        <f t="shared" si="415"/>
        <v/>
      </c>
      <c r="U211" s="23" t="str">
        <f t="shared" si="415"/>
        <v/>
      </c>
      <c r="V211" s="24" t="str">
        <f t="shared" si="415"/>
        <v/>
      </c>
      <c r="W211" s="25" t="str">
        <f t="shared" si="415"/>
        <v/>
      </c>
      <c r="X211" s="58" t="str">
        <f t="shared" ref="X211:AM211" si="416">IF($G211=X$4&amp;"-"&amp;X$5,IF(COUNTIF($G$6:$G211,"="&amp;$G211)&gt;1000,"",MAX(X$6:X210)+1),"")</f>
        <v/>
      </c>
      <c r="Y211" s="59" t="str">
        <f t="shared" si="416"/>
        <v/>
      </c>
      <c r="Z211" s="58" t="str">
        <f t="shared" si="416"/>
        <v/>
      </c>
      <c r="AA211" s="59" t="str">
        <f t="shared" si="416"/>
        <v/>
      </c>
      <c r="AB211" s="58" t="str">
        <f t="shared" si="416"/>
        <v/>
      </c>
      <c r="AC211" s="59" t="str">
        <f t="shared" si="416"/>
        <v/>
      </c>
      <c r="AD211" s="58" t="str">
        <f t="shared" si="416"/>
        <v/>
      </c>
      <c r="AE211" s="59" t="str">
        <f t="shared" si="416"/>
        <v/>
      </c>
      <c r="AF211" s="58" t="str">
        <f t="shared" si="416"/>
        <v/>
      </c>
      <c r="AG211" s="59">
        <f t="shared" si="416"/>
        <v>1</v>
      </c>
      <c r="AH211" s="58" t="str">
        <f t="shared" si="416"/>
        <v/>
      </c>
      <c r="AI211" s="59" t="str">
        <f t="shared" si="416"/>
        <v/>
      </c>
      <c r="AJ211" s="58" t="str">
        <f t="shared" si="416"/>
        <v/>
      </c>
      <c r="AK211" s="59" t="str">
        <f t="shared" si="416"/>
        <v/>
      </c>
      <c r="AL211" s="58" t="str">
        <f t="shared" si="416"/>
        <v/>
      </c>
      <c r="AM211" s="60" t="str">
        <f t="shared" si="416"/>
        <v/>
      </c>
    </row>
    <row r="212" ht="15.75" customHeight="1">
      <c r="A212" s="64">
        <v>207.0</v>
      </c>
      <c r="B212" s="51" t="str">
        <f>VLOOKUP(A212,Times_2023!B209:C639,2,FALSE)</f>
        <v>0:27:55</v>
      </c>
      <c r="C212" s="52" t="str">
        <f>VLOOKUP($A212,Raw,3,FALSE)</f>
        <v>Mike Taylor</v>
      </c>
      <c r="D212" s="62" t="str">
        <f>VLOOKUP($A212,Raw,2,FALSE)</f>
        <v>HI</v>
      </c>
      <c r="E212" s="62" t="str">
        <f>VLOOKUP($A212,Raw,4,FALSE)</f>
        <v>M</v>
      </c>
      <c r="F212" s="62">
        <f t="shared" si="5"/>
        <v>161</v>
      </c>
      <c r="G212" s="63" t="str">
        <f t="shared" si="6"/>
        <v>HI-M</v>
      </c>
      <c r="H212" s="22" t="str">
        <f t="shared" ref="H212:W212" si="417">IF($G212=H$4&amp;"-"&amp;H$5,IF(COUNTIF($G$6:$G212,"="&amp;$G212)&gt;5,"",$F212),"")</f>
        <v/>
      </c>
      <c r="I212" s="23" t="str">
        <f t="shared" si="417"/>
        <v/>
      </c>
      <c r="J212" s="24" t="str">
        <f t="shared" si="417"/>
        <v/>
      </c>
      <c r="K212" s="23" t="str">
        <f t="shared" si="417"/>
        <v/>
      </c>
      <c r="L212" s="24" t="str">
        <f t="shared" si="417"/>
        <v/>
      </c>
      <c r="M212" s="23" t="str">
        <f t="shared" si="417"/>
        <v/>
      </c>
      <c r="N212" s="24" t="str">
        <f t="shared" si="417"/>
        <v/>
      </c>
      <c r="O212" s="23" t="str">
        <f t="shared" si="417"/>
        <v/>
      </c>
      <c r="P212" s="24" t="str">
        <f t="shared" si="417"/>
        <v/>
      </c>
      <c r="Q212" s="23" t="str">
        <f t="shared" si="417"/>
        <v/>
      </c>
      <c r="R212" s="24" t="str">
        <f t="shared" si="417"/>
        <v/>
      </c>
      <c r="S212" s="23" t="str">
        <f t="shared" si="417"/>
        <v/>
      </c>
      <c r="T212" s="24" t="str">
        <f t="shared" si="417"/>
        <v/>
      </c>
      <c r="U212" s="23" t="str">
        <f t="shared" si="417"/>
        <v/>
      </c>
      <c r="V212" s="24" t="str">
        <f t="shared" si="417"/>
        <v/>
      </c>
      <c r="W212" s="25" t="str">
        <f t="shared" si="417"/>
        <v/>
      </c>
      <c r="X212" s="58" t="str">
        <f t="shared" ref="X212:AM212" si="418">IF($G212=X$4&amp;"-"&amp;X$5,IF(COUNTIF($G$6:$G212,"="&amp;$G212)&gt;1000,"",MAX(X$6:X211)+1),"")</f>
        <v/>
      </c>
      <c r="Y212" s="59" t="str">
        <f t="shared" si="418"/>
        <v/>
      </c>
      <c r="Z212" s="58" t="str">
        <f t="shared" si="418"/>
        <v/>
      </c>
      <c r="AA212" s="59" t="str">
        <f t="shared" si="418"/>
        <v/>
      </c>
      <c r="AB212" s="58" t="str">
        <f t="shared" si="418"/>
        <v/>
      </c>
      <c r="AC212" s="59" t="str">
        <f t="shared" si="418"/>
        <v/>
      </c>
      <c r="AD212" s="58">
        <f t="shared" si="418"/>
        <v>23</v>
      </c>
      <c r="AE212" s="59" t="str">
        <f t="shared" si="418"/>
        <v/>
      </c>
      <c r="AF212" s="58" t="str">
        <f t="shared" si="418"/>
        <v/>
      </c>
      <c r="AG212" s="59" t="str">
        <f t="shared" si="418"/>
        <v/>
      </c>
      <c r="AH212" s="58" t="str">
        <f t="shared" si="418"/>
        <v/>
      </c>
      <c r="AI212" s="59" t="str">
        <f t="shared" si="418"/>
        <v/>
      </c>
      <c r="AJ212" s="58" t="str">
        <f t="shared" si="418"/>
        <v/>
      </c>
      <c r="AK212" s="59" t="str">
        <f t="shared" si="418"/>
        <v/>
      </c>
      <c r="AL212" s="58" t="str">
        <f t="shared" si="418"/>
        <v/>
      </c>
      <c r="AM212" s="60" t="str">
        <f t="shared" si="418"/>
        <v/>
      </c>
    </row>
    <row r="213" ht="15.75" customHeight="1">
      <c r="A213" s="61">
        <v>208.0</v>
      </c>
      <c r="B213" s="51" t="str">
        <f>VLOOKUP(A213,Times_2023!B210:C640,2,FALSE)</f>
        <v>0:27:57</v>
      </c>
      <c r="C213" s="52" t="str">
        <f>VLOOKUP($A213,Raw,3,FALSE)</f>
        <v>Mel Hill</v>
      </c>
      <c r="D213" s="62" t="str">
        <f>VLOOKUP($A213,Raw,2,FALSE)</f>
        <v>RR</v>
      </c>
      <c r="E213" s="62" t="str">
        <f>VLOOKUP($A213,Raw,4,FALSE)</f>
        <v>F</v>
      </c>
      <c r="F213" s="62">
        <f t="shared" si="5"/>
        <v>47</v>
      </c>
      <c r="G213" s="63" t="str">
        <f t="shared" si="6"/>
        <v>RR-F</v>
      </c>
      <c r="H213" s="22" t="str">
        <f t="shared" ref="H213:W213" si="419">IF($G213=H$4&amp;"-"&amp;H$5,IF(COUNTIF($G$6:$G213,"="&amp;$G213)&gt;5,"",$F213),"")</f>
        <v/>
      </c>
      <c r="I213" s="23" t="str">
        <f t="shared" si="419"/>
        <v/>
      </c>
      <c r="J213" s="24" t="str">
        <f t="shared" si="419"/>
        <v/>
      </c>
      <c r="K213" s="23" t="str">
        <f t="shared" si="419"/>
        <v/>
      </c>
      <c r="L213" s="24" t="str">
        <f t="shared" si="419"/>
        <v/>
      </c>
      <c r="M213" s="23" t="str">
        <f t="shared" si="419"/>
        <v/>
      </c>
      <c r="N213" s="24" t="str">
        <f t="shared" si="419"/>
        <v/>
      </c>
      <c r="O213" s="23" t="str">
        <f t="shared" si="419"/>
        <v/>
      </c>
      <c r="P213" s="24" t="str">
        <f t="shared" si="419"/>
        <v/>
      </c>
      <c r="Q213" s="23" t="str">
        <f t="shared" si="419"/>
        <v/>
      </c>
      <c r="R213" s="24" t="str">
        <f t="shared" si="419"/>
        <v/>
      </c>
      <c r="S213" s="23" t="str">
        <f t="shared" si="419"/>
        <v/>
      </c>
      <c r="T213" s="24" t="str">
        <f t="shared" si="419"/>
        <v/>
      </c>
      <c r="U213" s="23">
        <f t="shared" si="419"/>
        <v>47</v>
      </c>
      <c r="V213" s="24" t="str">
        <f t="shared" si="419"/>
        <v/>
      </c>
      <c r="W213" s="25" t="str">
        <f t="shared" si="419"/>
        <v/>
      </c>
      <c r="X213" s="58" t="str">
        <f t="shared" ref="X213:AM213" si="420">IF($G213=X$4&amp;"-"&amp;X$5,IF(COUNTIF($G$6:$G213,"="&amp;$G213)&gt;1000,"",MAX(X$6:X212)+1),"")</f>
        <v/>
      </c>
      <c r="Y213" s="59" t="str">
        <f t="shared" si="420"/>
        <v/>
      </c>
      <c r="Z213" s="58" t="str">
        <f t="shared" si="420"/>
        <v/>
      </c>
      <c r="AA213" s="59" t="str">
        <f t="shared" si="420"/>
        <v/>
      </c>
      <c r="AB213" s="58" t="str">
        <f t="shared" si="420"/>
        <v/>
      </c>
      <c r="AC213" s="59" t="str">
        <f t="shared" si="420"/>
        <v/>
      </c>
      <c r="AD213" s="58" t="str">
        <f t="shared" si="420"/>
        <v/>
      </c>
      <c r="AE213" s="59" t="str">
        <f t="shared" si="420"/>
        <v/>
      </c>
      <c r="AF213" s="58" t="str">
        <f t="shared" si="420"/>
        <v/>
      </c>
      <c r="AG213" s="59" t="str">
        <f t="shared" si="420"/>
        <v/>
      </c>
      <c r="AH213" s="58" t="str">
        <f t="shared" si="420"/>
        <v/>
      </c>
      <c r="AI213" s="59" t="str">
        <f t="shared" si="420"/>
        <v/>
      </c>
      <c r="AJ213" s="58" t="str">
        <f t="shared" si="420"/>
        <v/>
      </c>
      <c r="AK213" s="59">
        <f t="shared" si="420"/>
        <v>5</v>
      </c>
      <c r="AL213" s="58" t="str">
        <f t="shared" si="420"/>
        <v/>
      </c>
      <c r="AM213" s="60" t="str">
        <f t="shared" si="420"/>
        <v/>
      </c>
    </row>
    <row r="214" ht="15.75" customHeight="1">
      <c r="A214" s="64">
        <v>209.0</v>
      </c>
      <c r="B214" s="51" t="str">
        <f>VLOOKUP(A214,Times_2023!B211:C641,2,FALSE)</f>
        <v>0:28:08</v>
      </c>
      <c r="C214" s="52" t="str">
        <f>VLOOKUP($A214,Raw,3,FALSE)</f>
        <v>Darren Murfitt</v>
      </c>
      <c r="D214" s="62" t="str">
        <f>VLOOKUP($A214,Raw,2,FALSE)</f>
        <v>ELY</v>
      </c>
      <c r="E214" s="62" t="str">
        <f>VLOOKUP($A214,Raw,4,FALSE)</f>
        <v>M</v>
      </c>
      <c r="F214" s="62">
        <f t="shared" si="5"/>
        <v>162</v>
      </c>
      <c r="G214" s="63" t="str">
        <f t="shared" si="6"/>
        <v>ELY-M</v>
      </c>
      <c r="H214" s="22" t="str">
        <f t="shared" ref="H214:W214" si="421">IF($G214=H$4&amp;"-"&amp;H$5,IF(COUNTIF($G$6:$G214,"="&amp;$G214)&gt;5,"",$F214),"")</f>
        <v/>
      </c>
      <c r="I214" s="23" t="str">
        <f t="shared" si="421"/>
        <v/>
      </c>
      <c r="J214" s="24" t="str">
        <f t="shared" si="421"/>
        <v/>
      </c>
      <c r="K214" s="23" t="str">
        <f t="shared" si="421"/>
        <v/>
      </c>
      <c r="L214" s="24" t="str">
        <f t="shared" si="421"/>
        <v/>
      </c>
      <c r="M214" s="23" t="str">
        <f t="shared" si="421"/>
        <v/>
      </c>
      <c r="N214" s="24" t="str">
        <f t="shared" si="421"/>
        <v/>
      </c>
      <c r="O214" s="23" t="str">
        <f t="shared" si="421"/>
        <v/>
      </c>
      <c r="P214" s="24" t="str">
        <f t="shared" si="421"/>
        <v/>
      </c>
      <c r="Q214" s="23" t="str">
        <f t="shared" si="421"/>
        <v/>
      </c>
      <c r="R214" s="24" t="str">
        <f t="shared" si="421"/>
        <v/>
      </c>
      <c r="S214" s="23" t="str">
        <f t="shared" si="421"/>
        <v/>
      </c>
      <c r="T214" s="24" t="str">
        <f t="shared" si="421"/>
        <v/>
      </c>
      <c r="U214" s="23" t="str">
        <f t="shared" si="421"/>
        <v/>
      </c>
      <c r="V214" s="24" t="str">
        <f t="shared" si="421"/>
        <v/>
      </c>
      <c r="W214" s="25" t="str">
        <f t="shared" si="421"/>
        <v/>
      </c>
      <c r="X214" s="58" t="str">
        <f t="shared" ref="X214:AM214" si="422">IF($G214=X$4&amp;"-"&amp;X$5,IF(COUNTIF($G$6:$G214,"="&amp;$G214)&gt;1000,"",MAX(X$6:X213)+1),"")</f>
        <v/>
      </c>
      <c r="Y214" s="59" t="str">
        <f t="shared" si="422"/>
        <v/>
      </c>
      <c r="Z214" s="58" t="str">
        <f t="shared" si="422"/>
        <v/>
      </c>
      <c r="AA214" s="59" t="str">
        <f t="shared" si="422"/>
        <v/>
      </c>
      <c r="AB214" s="58">
        <f t="shared" si="422"/>
        <v>32</v>
      </c>
      <c r="AC214" s="59" t="str">
        <f t="shared" si="422"/>
        <v/>
      </c>
      <c r="AD214" s="58" t="str">
        <f t="shared" si="422"/>
        <v/>
      </c>
      <c r="AE214" s="59" t="str">
        <f t="shared" si="422"/>
        <v/>
      </c>
      <c r="AF214" s="58" t="str">
        <f t="shared" si="422"/>
        <v/>
      </c>
      <c r="AG214" s="59" t="str">
        <f t="shared" si="422"/>
        <v/>
      </c>
      <c r="AH214" s="58" t="str">
        <f t="shared" si="422"/>
        <v/>
      </c>
      <c r="AI214" s="59" t="str">
        <f t="shared" si="422"/>
        <v/>
      </c>
      <c r="AJ214" s="58" t="str">
        <f t="shared" si="422"/>
        <v/>
      </c>
      <c r="AK214" s="59" t="str">
        <f t="shared" si="422"/>
        <v/>
      </c>
      <c r="AL214" s="58" t="str">
        <f t="shared" si="422"/>
        <v/>
      </c>
      <c r="AM214" s="60" t="str">
        <f t="shared" si="422"/>
        <v/>
      </c>
    </row>
    <row r="215" ht="15.75" customHeight="1">
      <c r="A215" s="61">
        <v>210.0</v>
      </c>
      <c r="B215" s="51" t="str">
        <f>VLOOKUP(A215,Times_2023!B212:C642,2,FALSE)</f>
        <v>0:28:09</v>
      </c>
      <c r="C215" s="52" t="str">
        <f>VLOOKUP($A215,Raw,3,FALSE)</f>
        <v>David Carnac</v>
      </c>
      <c r="D215" s="62" t="str">
        <f>VLOOKUP($A215,Raw,2,FALSE)</f>
        <v>ELY</v>
      </c>
      <c r="E215" s="62" t="str">
        <f>VLOOKUP($A215,Raw,4,FALSE)</f>
        <v>M</v>
      </c>
      <c r="F215" s="62">
        <f t="shared" si="5"/>
        <v>163</v>
      </c>
      <c r="G215" s="63" t="str">
        <f t="shared" si="6"/>
        <v>ELY-M</v>
      </c>
      <c r="H215" s="22" t="str">
        <f t="shared" ref="H215:W215" si="423">IF($G215=H$4&amp;"-"&amp;H$5,IF(COUNTIF($G$6:$G215,"="&amp;$G215)&gt;5,"",$F215),"")</f>
        <v/>
      </c>
      <c r="I215" s="23" t="str">
        <f t="shared" si="423"/>
        <v/>
      </c>
      <c r="J215" s="24" t="str">
        <f t="shared" si="423"/>
        <v/>
      </c>
      <c r="K215" s="23" t="str">
        <f t="shared" si="423"/>
        <v/>
      </c>
      <c r="L215" s="24" t="str">
        <f t="shared" si="423"/>
        <v/>
      </c>
      <c r="M215" s="23" t="str">
        <f t="shared" si="423"/>
        <v/>
      </c>
      <c r="N215" s="24" t="str">
        <f t="shared" si="423"/>
        <v/>
      </c>
      <c r="O215" s="23" t="str">
        <f t="shared" si="423"/>
        <v/>
      </c>
      <c r="P215" s="24" t="str">
        <f t="shared" si="423"/>
        <v/>
      </c>
      <c r="Q215" s="23" t="str">
        <f t="shared" si="423"/>
        <v/>
      </c>
      <c r="R215" s="24" t="str">
        <f t="shared" si="423"/>
        <v/>
      </c>
      <c r="S215" s="23" t="str">
        <f t="shared" si="423"/>
        <v/>
      </c>
      <c r="T215" s="24" t="str">
        <f t="shared" si="423"/>
        <v/>
      </c>
      <c r="U215" s="23" t="str">
        <f t="shared" si="423"/>
        <v/>
      </c>
      <c r="V215" s="24" t="str">
        <f t="shared" si="423"/>
        <v/>
      </c>
      <c r="W215" s="25" t="str">
        <f t="shared" si="423"/>
        <v/>
      </c>
      <c r="X215" s="58" t="str">
        <f t="shared" ref="X215:AM215" si="424">IF($G215=X$4&amp;"-"&amp;X$5,IF(COUNTIF($G$6:$G215,"="&amp;$G215)&gt;1000,"",MAX(X$6:X214)+1),"")</f>
        <v/>
      </c>
      <c r="Y215" s="59" t="str">
        <f t="shared" si="424"/>
        <v/>
      </c>
      <c r="Z215" s="58" t="str">
        <f t="shared" si="424"/>
        <v/>
      </c>
      <c r="AA215" s="59" t="str">
        <f t="shared" si="424"/>
        <v/>
      </c>
      <c r="AB215" s="58">
        <f t="shared" si="424"/>
        <v>33</v>
      </c>
      <c r="AC215" s="59" t="str">
        <f t="shared" si="424"/>
        <v/>
      </c>
      <c r="AD215" s="58" t="str">
        <f t="shared" si="424"/>
        <v/>
      </c>
      <c r="AE215" s="59" t="str">
        <f t="shared" si="424"/>
        <v/>
      </c>
      <c r="AF215" s="58" t="str">
        <f t="shared" si="424"/>
        <v/>
      </c>
      <c r="AG215" s="59" t="str">
        <f t="shared" si="424"/>
        <v/>
      </c>
      <c r="AH215" s="58" t="str">
        <f t="shared" si="424"/>
        <v/>
      </c>
      <c r="AI215" s="59" t="str">
        <f t="shared" si="424"/>
        <v/>
      </c>
      <c r="AJ215" s="58" t="str">
        <f t="shared" si="424"/>
        <v/>
      </c>
      <c r="AK215" s="59" t="str">
        <f t="shared" si="424"/>
        <v/>
      </c>
      <c r="AL215" s="58" t="str">
        <f t="shared" si="424"/>
        <v/>
      </c>
      <c r="AM215" s="60" t="str">
        <f t="shared" si="424"/>
        <v/>
      </c>
    </row>
    <row r="216" ht="15.75" customHeight="1">
      <c r="A216" s="64">
        <v>211.0</v>
      </c>
      <c r="B216" s="51" t="str">
        <f>VLOOKUP(A216,Times_2023!B213:C643,2,FALSE)</f>
        <v>0:28:12</v>
      </c>
      <c r="C216" s="52" t="str">
        <f>VLOOKUP($A216,Raw,3,FALSE)</f>
        <v>Richard Viney</v>
      </c>
      <c r="D216" s="62" t="str">
        <f>VLOOKUP($A216,Raw,2,FALSE)</f>
        <v>SS</v>
      </c>
      <c r="E216" s="62" t="str">
        <f>VLOOKUP($A216,Raw,4,FALSE)</f>
        <v>M</v>
      </c>
      <c r="F216" s="62">
        <f t="shared" si="5"/>
        <v>164</v>
      </c>
      <c r="G216" s="63" t="str">
        <f t="shared" si="6"/>
        <v>SS-M</v>
      </c>
      <c r="H216" s="22" t="str">
        <f t="shared" ref="H216:W216" si="425">IF($G216=H$4&amp;"-"&amp;H$5,IF(COUNTIF($G$6:$G216,"="&amp;$G216)&gt;5,"",$F216),"")</f>
        <v/>
      </c>
      <c r="I216" s="23" t="str">
        <f t="shared" si="425"/>
        <v/>
      </c>
      <c r="J216" s="24" t="str">
        <f t="shared" si="425"/>
        <v/>
      </c>
      <c r="K216" s="23" t="str">
        <f t="shared" si="425"/>
        <v/>
      </c>
      <c r="L216" s="24" t="str">
        <f t="shared" si="425"/>
        <v/>
      </c>
      <c r="M216" s="23" t="str">
        <f t="shared" si="425"/>
        <v/>
      </c>
      <c r="N216" s="24" t="str">
        <f t="shared" si="425"/>
        <v/>
      </c>
      <c r="O216" s="23" t="str">
        <f t="shared" si="425"/>
        <v/>
      </c>
      <c r="P216" s="24" t="str">
        <f t="shared" si="425"/>
        <v/>
      </c>
      <c r="Q216" s="23" t="str">
        <f t="shared" si="425"/>
        <v/>
      </c>
      <c r="R216" s="24" t="str">
        <f t="shared" si="425"/>
        <v/>
      </c>
      <c r="S216" s="23" t="str">
        <f t="shared" si="425"/>
        <v/>
      </c>
      <c r="T216" s="24" t="str">
        <f t="shared" si="425"/>
        <v/>
      </c>
      <c r="U216" s="23" t="str">
        <f t="shared" si="425"/>
        <v/>
      </c>
      <c r="V216" s="24" t="str">
        <f t="shared" si="425"/>
        <v/>
      </c>
      <c r="W216" s="25" t="str">
        <f t="shared" si="425"/>
        <v/>
      </c>
      <c r="X216" s="58" t="str">
        <f t="shared" ref="X216:AM216" si="426">IF($G216=X$4&amp;"-"&amp;X$5,IF(COUNTIF($G$6:$G216,"="&amp;$G216)&gt;1000,"",MAX(X$6:X215)+1),"")</f>
        <v/>
      </c>
      <c r="Y216" s="59" t="str">
        <f t="shared" si="426"/>
        <v/>
      </c>
      <c r="Z216" s="58" t="str">
        <f t="shared" si="426"/>
        <v/>
      </c>
      <c r="AA216" s="59" t="str">
        <f t="shared" si="426"/>
        <v/>
      </c>
      <c r="AB216" s="58" t="str">
        <f t="shared" si="426"/>
        <v/>
      </c>
      <c r="AC216" s="59" t="str">
        <f t="shared" si="426"/>
        <v/>
      </c>
      <c r="AD216" s="58" t="str">
        <f t="shared" si="426"/>
        <v/>
      </c>
      <c r="AE216" s="59" t="str">
        <f t="shared" si="426"/>
        <v/>
      </c>
      <c r="AF216" s="58" t="str">
        <f t="shared" si="426"/>
        <v/>
      </c>
      <c r="AG216" s="59" t="str">
        <f t="shared" si="426"/>
        <v/>
      </c>
      <c r="AH216" s="58" t="str">
        <f t="shared" si="426"/>
        <v/>
      </c>
      <c r="AI216" s="59" t="str">
        <f t="shared" si="426"/>
        <v/>
      </c>
      <c r="AJ216" s="58" t="str">
        <f t="shared" si="426"/>
        <v/>
      </c>
      <c r="AK216" s="59" t="str">
        <f t="shared" si="426"/>
        <v/>
      </c>
      <c r="AL216" s="58">
        <f t="shared" si="426"/>
        <v>15</v>
      </c>
      <c r="AM216" s="60" t="str">
        <f t="shared" si="426"/>
        <v/>
      </c>
    </row>
    <row r="217" ht="15.75" customHeight="1">
      <c r="A217" s="61">
        <v>212.0</v>
      </c>
      <c r="B217" s="51" t="str">
        <f>VLOOKUP(A217,Times_2023!B214:C644,2,FALSE)</f>
        <v>0:28:13</v>
      </c>
      <c r="C217" s="52" t="str">
        <f>VLOOKUP($A217,Raw,3,FALSE)</f>
        <v>Dotty Albro</v>
      </c>
      <c r="D217" s="62" t="str">
        <f>VLOOKUP($A217,Raw,2,FALSE)</f>
        <v>RR</v>
      </c>
      <c r="E217" s="62" t="str">
        <f>VLOOKUP($A217,Raw,4,FALSE)</f>
        <v>F</v>
      </c>
      <c r="F217" s="62">
        <f t="shared" si="5"/>
        <v>48</v>
      </c>
      <c r="G217" s="63" t="str">
        <f t="shared" si="6"/>
        <v>RR-F</v>
      </c>
      <c r="H217" s="22" t="str">
        <f t="shared" ref="H217:W217" si="427">IF($G217=H$4&amp;"-"&amp;H$5,IF(COUNTIF($G$6:$G217,"="&amp;$G217)&gt;5,"",$F217),"")</f>
        <v/>
      </c>
      <c r="I217" s="23" t="str">
        <f t="shared" si="427"/>
        <v/>
      </c>
      <c r="J217" s="24" t="str">
        <f t="shared" si="427"/>
        <v/>
      </c>
      <c r="K217" s="23" t="str">
        <f t="shared" si="427"/>
        <v/>
      </c>
      <c r="L217" s="24" t="str">
        <f t="shared" si="427"/>
        <v/>
      </c>
      <c r="M217" s="23" t="str">
        <f t="shared" si="427"/>
        <v/>
      </c>
      <c r="N217" s="24" t="str">
        <f t="shared" si="427"/>
        <v/>
      </c>
      <c r="O217" s="23" t="str">
        <f t="shared" si="427"/>
        <v/>
      </c>
      <c r="P217" s="24" t="str">
        <f t="shared" si="427"/>
        <v/>
      </c>
      <c r="Q217" s="23" t="str">
        <f t="shared" si="427"/>
        <v/>
      </c>
      <c r="R217" s="24" t="str">
        <f t="shared" si="427"/>
        <v/>
      </c>
      <c r="S217" s="23" t="str">
        <f t="shared" si="427"/>
        <v/>
      </c>
      <c r="T217" s="24" t="str">
        <f t="shared" si="427"/>
        <v/>
      </c>
      <c r="U217" s="23" t="str">
        <f t="shared" si="427"/>
        <v/>
      </c>
      <c r="V217" s="24" t="str">
        <f t="shared" si="427"/>
        <v/>
      </c>
      <c r="W217" s="25" t="str">
        <f t="shared" si="427"/>
        <v/>
      </c>
      <c r="X217" s="58" t="str">
        <f t="shared" ref="X217:AM217" si="428">IF($G217=X$4&amp;"-"&amp;X$5,IF(COUNTIF($G$6:$G217,"="&amp;$G217)&gt;1000,"",MAX(X$6:X216)+1),"")</f>
        <v/>
      </c>
      <c r="Y217" s="59" t="str">
        <f t="shared" si="428"/>
        <v/>
      </c>
      <c r="Z217" s="58" t="str">
        <f t="shared" si="428"/>
        <v/>
      </c>
      <c r="AA217" s="59" t="str">
        <f t="shared" si="428"/>
        <v/>
      </c>
      <c r="AB217" s="58" t="str">
        <f t="shared" si="428"/>
        <v/>
      </c>
      <c r="AC217" s="59" t="str">
        <f t="shared" si="428"/>
        <v/>
      </c>
      <c r="AD217" s="58" t="str">
        <f t="shared" si="428"/>
        <v/>
      </c>
      <c r="AE217" s="59" t="str">
        <f t="shared" si="428"/>
        <v/>
      </c>
      <c r="AF217" s="58" t="str">
        <f t="shared" si="428"/>
        <v/>
      </c>
      <c r="AG217" s="59" t="str">
        <f t="shared" si="428"/>
        <v/>
      </c>
      <c r="AH217" s="58" t="str">
        <f t="shared" si="428"/>
        <v/>
      </c>
      <c r="AI217" s="59" t="str">
        <f t="shared" si="428"/>
        <v/>
      </c>
      <c r="AJ217" s="58" t="str">
        <f t="shared" si="428"/>
        <v/>
      </c>
      <c r="AK217" s="59">
        <f t="shared" si="428"/>
        <v>6</v>
      </c>
      <c r="AL217" s="58" t="str">
        <f t="shared" si="428"/>
        <v/>
      </c>
      <c r="AM217" s="60" t="str">
        <f t="shared" si="428"/>
        <v/>
      </c>
    </row>
    <row r="218" ht="15.75" customHeight="1">
      <c r="A218" s="64">
        <v>213.0</v>
      </c>
      <c r="B218" s="51" t="str">
        <f>VLOOKUP(A218,Times_2023!B215:C645,2,FALSE)</f>
        <v>0:28:14</v>
      </c>
      <c r="C218" s="52" t="str">
        <f>VLOOKUP($A218,Raw,3,FALSE)</f>
        <v>Nick Cole</v>
      </c>
      <c r="D218" s="62" t="str">
        <f>VLOOKUP($A218,Raw,2,FALSE)</f>
        <v>RR</v>
      </c>
      <c r="E218" s="62" t="str">
        <f>VLOOKUP($A218,Raw,4,FALSE)</f>
        <v>M</v>
      </c>
      <c r="F218" s="62">
        <f t="shared" si="5"/>
        <v>165</v>
      </c>
      <c r="G218" s="63" t="str">
        <f t="shared" si="6"/>
        <v>RR-M</v>
      </c>
      <c r="H218" s="22" t="str">
        <f t="shared" ref="H218:W218" si="429">IF($G218=H$4&amp;"-"&amp;H$5,IF(COUNTIF($G$6:$G218,"="&amp;$G218)&gt;5,"",$F218),"")</f>
        <v/>
      </c>
      <c r="I218" s="23" t="str">
        <f t="shared" si="429"/>
        <v/>
      </c>
      <c r="J218" s="24" t="str">
        <f t="shared" si="429"/>
        <v/>
      </c>
      <c r="K218" s="23" t="str">
        <f t="shared" si="429"/>
        <v/>
      </c>
      <c r="L218" s="24" t="str">
        <f t="shared" si="429"/>
        <v/>
      </c>
      <c r="M218" s="23" t="str">
        <f t="shared" si="429"/>
        <v/>
      </c>
      <c r="N218" s="24" t="str">
        <f t="shared" si="429"/>
        <v/>
      </c>
      <c r="O218" s="23" t="str">
        <f t="shared" si="429"/>
        <v/>
      </c>
      <c r="P218" s="24" t="str">
        <f t="shared" si="429"/>
        <v/>
      </c>
      <c r="Q218" s="23" t="str">
        <f t="shared" si="429"/>
        <v/>
      </c>
      <c r="R218" s="24" t="str">
        <f t="shared" si="429"/>
        <v/>
      </c>
      <c r="S218" s="23" t="str">
        <f t="shared" si="429"/>
        <v/>
      </c>
      <c r="T218" s="24" t="str">
        <f t="shared" si="429"/>
        <v/>
      </c>
      <c r="U218" s="23" t="str">
        <f t="shared" si="429"/>
        <v/>
      </c>
      <c r="V218" s="24" t="str">
        <f t="shared" si="429"/>
        <v/>
      </c>
      <c r="W218" s="25" t="str">
        <f t="shared" si="429"/>
        <v/>
      </c>
      <c r="X218" s="58" t="str">
        <f t="shared" ref="X218:AM218" si="430">IF($G218=X$4&amp;"-"&amp;X$5,IF(COUNTIF($G$6:$G218,"="&amp;$G218)&gt;1000,"",MAX(X$6:X217)+1),"")</f>
        <v/>
      </c>
      <c r="Y218" s="59" t="str">
        <f t="shared" si="430"/>
        <v/>
      </c>
      <c r="Z218" s="58" t="str">
        <f t="shared" si="430"/>
        <v/>
      </c>
      <c r="AA218" s="59" t="str">
        <f t="shared" si="430"/>
        <v/>
      </c>
      <c r="AB218" s="58" t="str">
        <f t="shared" si="430"/>
        <v/>
      </c>
      <c r="AC218" s="59" t="str">
        <f t="shared" si="430"/>
        <v/>
      </c>
      <c r="AD218" s="58" t="str">
        <f t="shared" si="430"/>
        <v/>
      </c>
      <c r="AE218" s="59" t="str">
        <f t="shared" si="430"/>
        <v/>
      </c>
      <c r="AF218" s="58" t="str">
        <f t="shared" si="430"/>
        <v/>
      </c>
      <c r="AG218" s="59" t="str">
        <f t="shared" si="430"/>
        <v/>
      </c>
      <c r="AH218" s="58" t="str">
        <f t="shared" si="430"/>
        <v/>
      </c>
      <c r="AI218" s="59" t="str">
        <f t="shared" si="430"/>
        <v/>
      </c>
      <c r="AJ218" s="58">
        <f t="shared" si="430"/>
        <v>15</v>
      </c>
      <c r="AK218" s="59" t="str">
        <f t="shared" si="430"/>
        <v/>
      </c>
      <c r="AL218" s="58" t="str">
        <f t="shared" si="430"/>
        <v/>
      </c>
      <c r="AM218" s="60" t="str">
        <f t="shared" si="430"/>
        <v/>
      </c>
    </row>
    <row r="219" ht="15.75" customHeight="1">
      <c r="A219" s="61">
        <v>214.0</v>
      </c>
      <c r="B219" s="51" t="str">
        <f>VLOOKUP(A219,Times_2023!B216:C646,2,FALSE)</f>
        <v>0:28:19</v>
      </c>
      <c r="C219" s="52" t="str">
        <f>VLOOKUP($A219,Raw,3,FALSE)</f>
        <v>Charlotte Diggins</v>
      </c>
      <c r="D219" s="62" t="str">
        <f>VLOOKUP($A219,Raw,2,FALSE)</f>
        <v>SS</v>
      </c>
      <c r="E219" s="62" t="str">
        <f>VLOOKUP($A219,Raw,4,FALSE)</f>
        <v>F</v>
      </c>
      <c r="F219" s="62">
        <f t="shared" si="5"/>
        <v>49</v>
      </c>
      <c r="G219" s="63" t="str">
        <f t="shared" si="6"/>
        <v>SS-F</v>
      </c>
      <c r="H219" s="22" t="str">
        <f t="shared" ref="H219:W219" si="431">IF($G219=H$4&amp;"-"&amp;H$5,IF(COUNTIF($G$6:$G219,"="&amp;$G219)&gt;5,"",$F219),"")</f>
        <v/>
      </c>
      <c r="I219" s="23" t="str">
        <f t="shared" si="431"/>
        <v/>
      </c>
      <c r="J219" s="24" t="str">
        <f t="shared" si="431"/>
        <v/>
      </c>
      <c r="K219" s="23" t="str">
        <f t="shared" si="431"/>
        <v/>
      </c>
      <c r="L219" s="24" t="str">
        <f t="shared" si="431"/>
        <v/>
      </c>
      <c r="M219" s="23" t="str">
        <f t="shared" si="431"/>
        <v/>
      </c>
      <c r="N219" s="24" t="str">
        <f t="shared" si="431"/>
        <v/>
      </c>
      <c r="O219" s="23" t="str">
        <f t="shared" si="431"/>
        <v/>
      </c>
      <c r="P219" s="24" t="str">
        <f t="shared" si="431"/>
        <v/>
      </c>
      <c r="Q219" s="23" t="str">
        <f t="shared" si="431"/>
        <v/>
      </c>
      <c r="R219" s="24" t="str">
        <f t="shared" si="431"/>
        <v/>
      </c>
      <c r="S219" s="23" t="str">
        <f t="shared" si="431"/>
        <v/>
      </c>
      <c r="T219" s="24" t="str">
        <f t="shared" si="431"/>
        <v/>
      </c>
      <c r="U219" s="23" t="str">
        <f t="shared" si="431"/>
        <v/>
      </c>
      <c r="V219" s="24" t="str">
        <f t="shared" si="431"/>
        <v/>
      </c>
      <c r="W219" s="25">
        <f t="shared" si="431"/>
        <v>49</v>
      </c>
      <c r="X219" s="58" t="str">
        <f t="shared" ref="X219:AM219" si="432">IF($G219=X$4&amp;"-"&amp;X$5,IF(COUNTIF($G$6:$G219,"="&amp;$G219)&gt;1000,"",MAX(X$6:X218)+1),"")</f>
        <v/>
      </c>
      <c r="Y219" s="59" t="str">
        <f t="shared" si="432"/>
        <v/>
      </c>
      <c r="Z219" s="58" t="str">
        <f t="shared" si="432"/>
        <v/>
      </c>
      <c r="AA219" s="59" t="str">
        <f t="shared" si="432"/>
        <v/>
      </c>
      <c r="AB219" s="58" t="str">
        <f t="shared" si="432"/>
        <v/>
      </c>
      <c r="AC219" s="59" t="str">
        <f t="shared" si="432"/>
        <v/>
      </c>
      <c r="AD219" s="58" t="str">
        <f t="shared" si="432"/>
        <v/>
      </c>
      <c r="AE219" s="59" t="str">
        <f t="shared" si="432"/>
        <v/>
      </c>
      <c r="AF219" s="58" t="str">
        <f t="shared" si="432"/>
        <v/>
      </c>
      <c r="AG219" s="59" t="str">
        <f t="shared" si="432"/>
        <v/>
      </c>
      <c r="AH219" s="58" t="str">
        <f t="shared" si="432"/>
        <v/>
      </c>
      <c r="AI219" s="59" t="str">
        <f t="shared" si="432"/>
        <v/>
      </c>
      <c r="AJ219" s="58" t="str">
        <f t="shared" si="432"/>
        <v/>
      </c>
      <c r="AK219" s="59" t="str">
        <f t="shared" si="432"/>
        <v/>
      </c>
      <c r="AL219" s="58" t="str">
        <f t="shared" si="432"/>
        <v/>
      </c>
      <c r="AM219" s="60">
        <f t="shared" si="432"/>
        <v>5</v>
      </c>
    </row>
    <row r="220" ht="15.75" customHeight="1">
      <c r="A220" s="64">
        <v>215.0</v>
      </c>
      <c r="B220" s="51" t="str">
        <f>VLOOKUP(A220,Times_2023!B217:C647,2,FALSE)</f>
        <v>0:28:20</v>
      </c>
      <c r="C220" s="52" t="str">
        <f>VLOOKUP($A220,Raw,3,FALSE)</f>
        <v>Dickon Clark</v>
      </c>
      <c r="D220" s="62" t="str">
        <f>VLOOKUP($A220,Raw,2,FALSE)</f>
        <v>SS</v>
      </c>
      <c r="E220" s="62" t="str">
        <f>VLOOKUP($A220,Raw,4,FALSE)</f>
        <v>M</v>
      </c>
      <c r="F220" s="62">
        <f t="shared" si="5"/>
        <v>166</v>
      </c>
      <c r="G220" s="63" t="str">
        <f t="shared" si="6"/>
        <v>SS-M</v>
      </c>
      <c r="H220" s="22" t="str">
        <f t="shared" ref="H220:W220" si="433">IF($G220=H$4&amp;"-"&amp;H$5,IF(COUNTIF($G$6:$G220,"="&amp;$G220)&gt;5,"",$F220),"")</f>
        <v/>
      </c>
      <c r="I220" s="23" t="str">
        <f t="shared" si="433"/>
        <v/>
      </c>
      <c r="J220" s="24" t="str">
        <f t="shared" si="433"/>
        <v/>
      </c>
      <c r="K220" s="23" t="str">
        <f t="shared" si="433"/>
        <v/>
      </c>
      <c r="L220" s="24" t="str">
        <f t="shared" si="433"/>
        <v/>
      </c>
      <c r="M220" s="23" t="str">
        <f t="shared" si="433"/>
        <v/>
      </c>
      <c r="N220" s="24" t="str">
        <f t="shared" si="433"/>
        <v/>
      </c>
      <c r="O220" s="23" t="str">
        <f t="shared" si="433"/>
        <v/>
      </c>
      <c r="P220" s="24" t="str">
        <f t="shared" si="433"/>
        <v/>
      </c>
      <c r="Q220" s="23" t="str">
        <f t="shared" si="433"/>
        <v/>
      </c>
      <c r="R220" s="24" t="str">
        <f t="shared" si="433"/>
        <v/>
      </c>
      <c r="S220" s="23" t="str">
        <f t="shared" si="433"/>
        <v/>
      </c>
      <c r="T220" s="24" t="str">
        <f t="shared" si="433"/>
        <v/>
      </c>
      <c r="U220" s="23" t="str">
        <f t="shared" si="433"/>
        <v/>
      </c>
      <c r="V220" s="24" t="str">
        <f t="shared" si="433"/>
        <v/>
      </c>
      <c r="W220" s="25" t="str">
        <f t="shared" si="433"/>
        <v/>
      </c>
      <c r="X220" s="58" t="str">
        <f t="shared" ref="X220:AM220" si="434">IF($G220=X$4&amp;"-"&amp;X$5,IF(COUNTIF($G$6:$G220,"="&amp;$G220)&gt;1000,"",MAX(X$6:X219)+1),"")</f>
        <v/>
      </c>
      <c r="Y220" s="59" t="str">
        <f t="shared" si="434"/>
        <v/>
      </c>
      <c r="Z220" s="58" t="str">
        <f t="shared" si="434"/>
        <v/>
      </c>
      <c r="AA220" s="59" t="str">
        <f t="shared" si="434"/>
        <v/>
      </c>
      <c r="AB220" s="58" t="str">
        <f t="shared" si="434"/>
        <v/>
      </c>
      <c r="AC220" s="59" t="str">
        <f t="shared" si="434"/>
        <v/>
      </c>
      <c r="AD220" s="58" t="str">
        <f t="shared" si="434"/>
        <v/>
      </c>
      <c r="AE220" s="59" t="str">
        <f t="shared" si="434"/>
        <v/>
      </c>
      <c r="AF220" s="58" t="str">
        <f t="shared" si="434"/>
        <v/>
      </c>
      <c r="AG220" s="59" t="str">
        <f t="shared" si="434"/>
        <v/>
      </c>
      <c r="AH220" s="58" t="str">
        <f t="shared" si="434"/>
        <v/>
      </c>
      <c r="AI220" s="59" t="str">
        <f t="shared" si="434"/>
        <v/>
      </c>
      <c r="AJ220" s="58" t="str">
        <f t="shared" si="434"/>
        <v/>
      </c>
      <c r="AK220" s="59" t="str">
        <f t="shared" si="434"/>
        <v/>
      </c>
      <c r="AL220" s="58">
        <f t="shared" si="434"/>
        <v>16</v>
      </c>
      <c r="AM220" s="60" t="str">
        <f t="shared" si="434"/>
        <v/>
      </c>
    </row>
    <row r="221" ht="15.75" customHeight="1">
      <c r="A221" s="61">
        <v>216.0</v>
      </c>
      <c r="B221" s="51" t="str">
        <f>VLOOKUP(A221,Times_2023!B218:C648,2,FALSE)</f>
        <v>0:28:23</v>
      </c>
      <c r="C221" s="52" t="str">
        <f>VLOOKUP($A221,Raw,3,FALSE)</f>
        <v>Allistair Berry</v>
      </c>
      <c r="D221" s="62" t="str">
        <f>VLOOKUP($A221,Raw,2,FALSE)</f>
        <v>ELY</v>
      </c>
      <c r="E221" s="62" t="str">
        <f>VLOOKUP($A221,Raw,4,FALSE)</f>
        <v>M</v>
      </c>
      <c r="F221" s="62">
        <f t="shared" si="5"/>
        <v>167</v>
      </c>
      <c r="G221" s="63" t="str">
        <f t="shared" si="6"/>
        <v>ELY-M</v>
      </c>
      <c r="H221" s="22" t="str">
        <f t="shared" ref="H221:W221" si="435">IF($G221=H$4&amp;"-"&amp;H$5,IF(COUNTIF($G$6:$G221,"="&amp;$G221)&gt;5,"",$F221),"")</f>
        <v/>
      </c>
      <c r="I221" s="23" t="str">
        <f t="shared" si="435"/>
        <v/>
      </c>
      <c r="J221" s="24" t="str">
        <f t="shared" si="435"/>
        <v/>
      </c>
      <c r="K221" s="23" t="str">
        <f t="shared" si="435"/>
        <v/>
      </c>
      <c r="L221" s="24" t="str">
        <f t="shared" si="435"/>
        <v/>
      </c>
      <c r="M221" s="23" t="str">
        <f t="shared" si="435"/>
        <v/>
      </c>
      <c r="N221" s="24" t="str">
        <f t="shared" si="435"/>
        <v/>
      </c>
      <c r="O221" s="23" t="str">
        <f t="shared" si="435"/>
        <v/>
      </c>
      <c r="P221" s="24" t="str">
        <f t="shared" si="435"/>
        <v/>
      </c>
      <c r="Q221" s="23" t="str">
        <f t="shared" si="435"/>
        <v/>
      </c>
      <c r="R221" s="24" t="str">
        <f t="shared" si="435"/>
        <v/>
      </c>
      <c r="S221" s="23" t="str">
        <f t="shared" si="435"/>
        <v/>
      </c>
      <c r="T221" s="24" t="str">
        <f t="shared" si="435"/>
        <v/>
      </c>
      <c r="U221" s="23" t="str">
        <f t="shared" si="435"/>
        <v/>
      </c>
      <c r="V221" s="24" t="str">
        <f t="shared" si="435"/>
        <v/>
      </c>
      <c r="W221" s="25" t="str">
        <f t="shared" si="435"/>
        <v/>
      </c>
      <c r="X221" s="58" t="str">
        <f t="shared" ref="X221:AM221" si="436">IF($G221=X$4&amp;"-"&amp;X$5,IF(COUNTIF($G$6:$G221,"="&amp;$G221)&gt;1000,"",MAX(X$6:X220)+1),"")</f>
        <v/>
      </c>
      <c r="Y221" s="59" t="str">
        <f t="shared" si="436"/>
        <v/>
      </c>
      <c r="Z221" s="58" t="str">
        <f t="shared" si="436"/>
        <v/>
      </c>
      <c r="AA221" s="59" t="str">
        <f t="shared" si="436"/>
        <v/>
      </c>
      <c r="AB221" s="58">
        <f t="shared" si="436"/>
        <v>34</v>
      </c>
      <c r="AC221" s="59" t="str">
        <f t="shared" si="436"/>
        <v/>
      </c>
      <c r="AD221" s="58" t="str">
        <f t="shared" si="436"/>
        <v/>
      </c>
      <c r="AE221" s="59" t="str">
        <f t="shared" si="436"/>
        <v/>
      </c>
      <c r="AF221" s="58" t="str">
        <f t="shared" si="436"/>
        <v/>
      </c>
      <c r="AG221" s="59" t="str">
        <f t="shared" si="436"/>
        <v/>
      </c>
      <c r="AH221" s="58" t="str">
        <f t="shared" si="436"/>
        <v/>
      </c>
      <c r="AI221" s="59" t="str">
        <f t="shared" si="436"/>
        <v/>
      </c>
      <c r="AJ221" s="58" t="str">
        <f t="shared" si="436"/>
        <v/>
      </c>
      <c r="AK221" s="59" t="str">
        <f t="shared" si="436"/>
        <v/>
      </c>
      <c r="AL221" s="58" t="str">
        <f t="shared" si="436"/>
        <v/>
      </c>
      <c r="AM221" s="60" t="str">
        <f t="shared" si="436"/>
        <v/>
      </c>
    </row>
    <row r="222" ht="15.75" customHeight="1">
      <c r="A222" s="64">
        <v>217.0</v>
      </c>
      <c r="B222" s="51" t="str">
        <f>VLOOKUP(A222,Times_2023!B219:C649,2,FALSE)</f>
        <v>0:28:27</v>
      </c>
      <c r="C222" s="52" t="str">
        <f>VLOOKUP($A222,Raw,3,FALSE)</f>
        <v>Nicole Sisson</v>
      </c>
      <c r="D222" s="62" t="str">
        <f>VLOOKUP($A222,Raw,2,FALSE)</f>
        <v>HRC</v>
      </c>
      <c r="E222" s="62" t="str">
        <f>VLOOKUP($A222,Raw,4,FALSE)</f>
        <v>F</v>
      </c>
      <c r="F222" s="62">
        <f t="shared" si="5"/>
        <v>50</v>
      </c>
      <c r="G222" s="63" t="str">
        <f t="shared" si="6"/>
        <v>HRC-F</v>
      </c>
      <c r="H222" s="22" t="str">
        <f t="shared" ref="H222:W222" si="437">IF($G222=H$4&amp;"-"&amp;H$5,IF(COUNTIF($G$6:$G222,"="&amp;$G222)&gt;5,"",$F222),"")</f>
        <v/>
      </c>
      <c r="I222" s="23" t="str">
        <f t="shared" si="437"/>
        <v/>
      </c>
      <c r="J222" s="24" t="str">
        <f t="shared" si="437"/>
        <v/>
      </c>
      <c r="K222" s="23" t="str">
        <f t="shared" si="437"/>
        <v/>
      </c>
      <c r="L222" s="24" t="str">
        <f t="shared" si="437"/>
        <v/>
      </c>
      <c r="M222" s="23" t="str">
        <f t="shared" si="437"/>
        <v/>
      </c>
      <c r="N222" s="24" t="str">
        <f t="shared" si="437"/>
        <v/>
      </c>
      <c r="O222" s="23" t="str">
        <f t="shared" si="437"/>
        <v/>
      </c>
      <c r="P222" s="24" t="str">
        <f t="shared" si="437"/>
        <v/>
      </c>
      <c r="Q222" s="23">
        <f t="shared" si="437"/>
        <v>50</v>
      </c>
      <c r="R222" s="24" t="str">
        <f t="shared" si="437"/>
        <v/>
      </c>
      <c r="S222" s="23" t="str">
        <f t="shared" si="437"/>
        <v/>
      </c>
      <c r="T222" s="24" t="str">
        <f t="shared" si="437"/>
        <v/>
      </c>
      <c r="U222" s="23" t="str">
        <f t="shared" si="437"/>
        <v/>
      </c>
      <c r="V222" s="24" t="str">
        <f t="shared" si="437"/>
        <v/>
      </c>
      <c r="W222" s="25" t="str">
        <f t="shared" si="437"/>
        <v/>
      </c>
      <c r="X222" s="58" t="str">
        <f t="shared" ref="X222:AM222" si="438">IF($G222=X$4&amp;"-"&amp;X$5,IF(COUNTIF($G$6:$G222,"="&amp;$G222)&gt;1000,"",MAX(X$6:X221)+1),"")</f>
        <v/>
      </c>
      <c r="Y222" s="59" t="str">
        <f t="shared" si="438"/>
        <v/>
      </c>
      <c r="Z222" s="58" t="str">
        <f t="shared" si="438"/>
        <v/>
      </c>
      <c r="AA222" s="59" t="str">
        <f t="shared" si="438"/>
        <v/>
      </c>
      <c r="AB222" s="58" t="str">
        <f t="shared" si="438"/>
        <v/>
      </c>
      <c r="AC222" s="59" t="str">
        <f t="shared" si="438"/>
        <v/>
      </c>
      <c r="AD222" s="58" t="str">
        <f t="shared" si="438"/>
        <v/>
      </c>
      <c r="AE222" s="59" t="str">
        <f t="shared" si="438"/>
        <v/>
      </c>
      <c r="AF222" s="58" t="str">
        <f t="shared" si="438"/>
        <v/>
      </c>
      <c r="AG222" s="59">
        <f t="shared" si="438"/>
        <v>2</v>
      </c>
      <c r="AH222" s="58" t="str">
        <f t="shared" si="438"/>
        <v/>
      </c>
      <c r="AI222" s="59" t="str">
        <f t="shared" si="438"/>
        <v/>
      </c>
      <c r="AJ222" s="58" t="str">
        <f t="shared" si="438"/>
        <v/>
      </c>
      <c r="AK222" s="59" t="str">
        <f t="shared" si="438"/>
        <v/>
      </c>
      <c r="AL222" s="58" t="str">
        <f t="shared" si="438"/>
        <v/>
      </c>
      <c r="AM222" s="60" t="str">
        <f t="shared" si="438"/>
        <v/>
      </c>
    </row>
    <row r="223" ht="15.75" customHeight="1">
      <c r="A223" s="61">
        <v>218.0</v>
      </c>
      <c r="B223" s="51" t="str">
        <f>VLOOKUP(A223,Times_2023!B220:C650,2,FALSE)</f>
        <v>0:28:29</v>
      </c>
      <c r="C223" s="52" t="str">
        <f>VLOOKUP($A223,Raw,3,FALSE)</f>
        <v>Tony Kelly</v>
      </c>
      <c r="D223" s="62" t="str">
        <f>VLOOKUP($A223,Raw,2,FALSE)</f>
        <v>SS</v>
      </c>
      <c r="E223" s="62" t="str">
        <f>VLOOKUP($A223,Raw,4,FALSE)</f>
        <v>M</v>
      </c>
      <c r="F223" s="62">
        <f t="shared" si="5"/>
        <v>168</v>
      </c>
      <c r="G223" s="63" t="str">
        <f t="shared" si="6"/>
        <v>SS-M</v>
      </c>
      <c r="H223" s="22" t="str">
        <f t="shared" ref="H223:W223" si="439">IF($G223=H$4&amp;"-"&amp;H$5,IF(COUNTIF($G$6:$G223,"="&amp;$G223)&gt;5,"",$F223),"")</f>
        <v/>
      </c>
      <c r="I223" s="23" t="str">
        <f t="shared" si="439"/>
        <v/>
      </c>
      <c r="J223" s="24" t="str">
        <f t="shared" si="439"/>
        <v/>
      </c>
      <c r="K223" s="23" t="str">
        <f t="shared" si="439"/>
        <v/>
      </c>
      <c r="L223" s="24" t="str">
        <f t="shared" si="439"/>
        <v/>
      </c>
      <c r="M223" s="23" t="str">
        <f t="shared" si="439"/>
        <v/>
      </c>
      <c r="N223" s="24" t="str">
        <f t="shared" si="439"/>
        <v/>
      </c>
      <c r="O223" s="23" t="str">
        <f t="shared" si="439"/>
        <v/>
      </c>
      <c r="P223" s="24" t="str">
        <f t="shared" si="439"/>
        <v/>
      </c>
      <c r="Q223" s="23" t="str">
        <f t="shared" si="439"/>
        <v/>
      </c>
      <c r="R223" s="24" t="str">
        <f t="shared" si="439"/>
        <v/>
      </c>
      <c r="S223" s="23" t="str">
        <f t="shared" si="439"/>
        <v/>
      </c>
      <c r="T223" s="24" t="str">
        <f t="shared" si="439"/>
        <v/>
      </c>
      <c r="U223" s="23" t="str">
        <f t="shared" si="439"/>
        <v/>
      </c>
      <c r="V223" s="24" t="str">
        <f t="shared" si="439"/>
        <v/>
      </c>
      <c r="W223" s="25" t="str">
        <f t="shared" si="439"/>
        <v/>
      </c>
      <c r="X223" s="58" t="str">
        <f t="shared" ref="X223:AM223" si="440">IF($G223=X$4&amp;"-"&amp;X$5,IF(COUNTIF($G$6:$G223,"="&amp;$G223)&gt;1000,"",MAX(X$6:X222)+1),"")</f>
        <v/>
      </c>
      <c r="Y223" s="59" t="str">
        <f t="shared" si="440"/>
        <v/>
      </c>
      <c r="Z223" s="58" t="str">
        <f t="shared" si="440"/>
        <v/>
      </c>
      <c r="AA223" s="59" t="str">
        <f t="shared" si="440"/>
        <v/>
      </c>
      <c r="AB223" s="58" t="str">
        <f t="shared" si="440"/>
        <v/>
      </c>
      <c r="AC223" s="59" t="str">
        <f t="shared" si="440"/>
        <v/>
      </c>
      <c r="AD223" s="58" t="str">
        <f t="shared" si="440"/>
        <v/>
      </c>
      <c r="AE223" s="59" t="str">
        <f t="shared" si="440"/>
        <v/>
      </c>
      <c r="AF223" s="58" t="str">
        <f t="shared" si="440"/>
        <v/>
      </c>
      <c r="AG223" s="59" t="str">
        <f t="shared" si="440"/>
        <v/>
      </c>
      <c r="AH223" s="58" t="str">
        <f t="shared" si="440"/>
        <v/>
      </c>
      <c r="AI223" s="59" t="str">
        <f t="shared" si="440"/>
        <v/>
      </c>
      <c r="AJ223" s="58" t="str">
        <f t="shared" si="440"/>
        <v/>
      </c>
      <c r="AK223" s="59" t="str">
        <f t="shared" si="440"/>
        <v/>
      </c>
      <c r="AL223" s="58">
        <f t="shared" si="440"/>
        <v>17</v>
      </c>
      <c r="AM223" s="60" t="str">
        <f t="shared" si="440"/>
        <v/>
      </c>
    </row>
    <row r="224" ht="15.75" customHeight="1">
      <c r="A224" s="64">
        <v>219.0</v>
      </c>
      <c r="B224" s="51" t="str">
        <f>VLOOKUP(A224,Times_2023!B221:C651,2,FALSE)</f>
        <v>0:28:30</v>
      </c>
      <c r="C224" s="52" t="str">
        <f>VLOOKUP($A224,Raw,3,FALSE)</f>
        <v>Katharine Lewis</v>
      </c>
      <c r="D224" s="62" t="str">
        <f>VLOOKUP($A224,Raw,2,FALSE)</f>
        <v>SS</v>
      </c>
      <c r="E224" s="62" t="str">
        <f>VLOOKUP($A224,Raw,4,FALSE)</f>
        <v>F</v>
      </c>
      <c r="F224" s="62">
        <f t="shared" si="5"/>
        <v>51</v>
      </c>
      <c r="G224" s="63" t="str">
        <f t="shared" si="6"/>
        <v>SS-F</v>
      </c>
      <c r="H224" s="22" t="str">
        <f t="shared" ref="H224:W224" si="441">IF($G224=H$4&amp;"-"&amp;H$5,IF(COUNTIF($G$6:$G224,"="&amp;$G224)&gt;5,"",$F224),"")</f>
        <v/>
      </c>
      <c r="I224" s="23" t="str">
        <f t="shared" si="441"/>
        <v/>
      </c>
      <c r="J224" s="24" t="str">
        <f t="shared" si="441"/>
        <v/>
      </c>
      <c r="K224" s="23" t="str">
        <f t="shared" si="441"/>
        <v/>
      </c>
      <c r="L224" s="24" t="str">
        <f t="shared" si="441"/>
        <v/>
      </c>
      <c r="M224" s="23" t="str">
        <f t="shared" si="441"/>
        <v/>
      </c>
      <c r="N224" s="24" t="str">
        <f t="shared" si="441"/>
        <v/>
      </c>
      <c r="O224" s="23" t="str">
        <f t="shared" si="441"/>
        <v/>
      </c>
      <c r="P224" s="24" t="str">
        <f t="shared" si="441"/>
        <v/>
      </c>
      <c r="Q224" s="23" t="str">
        <f t="shared" si="441"/>
        <v/>
      </c>
      <c r="R224" s="24" t="str">
        <f t="shared" si="441"/>
        <v/>
      </c>
      <c r="S224" s="23" t="str">
        <f t="shared" si="441"/>
        <v/>
      </c>
      <c r="T224" s="24" t="str">
        <f t="shared" si="441"/>
        <v/>
      </c>
      <c r="U224" s="23" t="str">
        <f t="shared" si="441"/>
        <v/>
      </c>
      <c r="V224" s="24" t="str">
        <f t="shared" si="441"/>
        <v/>
      </c>
      <c r="W224" s="25" t="str">
        <f t="shared" si="441"/>
        <v/>
      </c>
      <c r="X224" s="58" t="str">
        <f t="shared" ref="X224:AM224" si="442">IF($G224=X$4&amp;"-"&amp;X$5,IF(COUNTIF($G$6:$G224,"="&amp;$G224)&gt;1000,"",MAX(X$6:X223)+1),"")</f>
        <v/>
      </c>
      <c r="Y224" s="59" t="str">
        <f t="shared" si="442"/>
        <v/>
      </c>
      <c r="Z224" s="58" t="str">
        <f t="shared" si="442"/>
        <v/>
      </c>
      <c r="AA224" s="59" t="str">
        <f t="shared" si="442"/>
        <v/>
      </c>
      <c r="AB224" s="58" t="str">
        <f t="shared" si="442"/>
        <v/>
      </c>
      <c r="AC224" s="59" t="str">
        <f t="shared" si="442"/>
        <v/>
      </c>
      <c r="AD224" s="58" t="str">
        <f t="shared" si="442"/>
        <v/>
      </c>
      <c r="AE224" s="59" t="str">
        <f t="shared" si="442"/>
        <v/>
      </c>
      <c r="AF224" s="58" t="str">
        <f t="shared" si="442"/>
        <v/>
      </c>
      <c r="AG224" s="59" t="str">
        <f t="shared" si="442"/>
        <v/>
      </c>
      <c r="AH224" s="58" t="str">
        <f t="shared" si="442"/>
        <v/>
      </c>
      <c r="AI224" s="59" t="str">
        <f t="shared" si="442"/>
        <v/>
      </c>
      <c r="AJ224" s="58" t="str">
        <f t="shared" si="442"/>
        <v/>
      </c>
      <c r="AK224" s="59" t="str">
        <f t="shared" si="442"/>
        <v/>
      </c>
      <c r="AL224" s="58" t="str">
        <f t="shared" si="442"/>
        <v/>
      </c>
      <c r="AM224" s="60">
        <f t="shared" si="442"/>
        <v>6</v>
      </c>
    </row>
    <row r="225" ht="15.75" customHeight="1">
      <c r="A225" s="61">
        <v>220.0</v>
      </c>
      <c r="B225" s="51" t="str">
        <f>VLOOKUP(A225,Times_2023!B222:C652,2,FALSE)</f>
        <v>0:28:33</v>
      </c>
      <c r="C225" s="52" t="str">
        <f>VLOOKUP($A225,Raw,3,FALSE)</f>
        <v>Gwen Graves</v>
      </c>
      <c r="D225" s="62" t="str">
        <f>VLOOKUP($A225,Raw,2,FALSE)</f>
        <v>ELY</v>
      </c>
      <c r="E225" s="62" t="str">
        <f>VLOOKUP($A225,Raw,4,FALSE)</f>
        <v>F</v>
      </c>
      <c r="F225" s="62">
        <f t="shared" si="5"/>
        <v>52</v>
      </c>
      <c r="G225" s="63" t="str">
        <f t="shared" si="6"/>
        <v>ELY-F</v>
      </c>
      <c r="H225" s="22" t="str">
        <f t="shared" ref="H225:W225" si="443">IF($G225=H$4&amp;"-"&amp;H$5,IF(COUNTIF($G$6:$G225,"="&amp;$G225)&gt;5,"",$F225),"")</f>
        <v/>
      </c>
      <c r="I225" s="23" t="str">
        <f t="shared" si="443"/>
        <v/>
      </c>
      <c r="J225" s="24" t="str">
        <f t="shared" si="443"/>
        <v/>
      </c>
      <c r="K225" s="23" t="str">
        <f t="shared" si="443"/>
        <v/>
      </c>
      <c r="L225" s="24" t="str">
        <f t="shared" si="443"/>
        <v/>
      </c>
      <c r="M225" s="23" t="str">
        <f t="shared" si="443"/>
        <v/>
      </c>
      <c r="N225" s="24" t="str">
        <f t="shared" si="443"/>
        <v/>
      </c>
      <c r="O225" s="23" t="str">
        <f t="shared" si="443"/>
        <v/>
      </c>
      <c r="P225" s="24" t="str">
        <f t="shared" si="443"/>
        <v/>
      </c>
      <c r="Q225" s="23" t="str">
        <f t="shared" si="443"/>
        <v/>
      </c>
      <c r="R225" s="24" t="str">
        <f t="shared" si="443"/>
        <v/>
      </c>
      <c r="S225" s="23" t="str">
        <f t="shared" si="443"/>
        <v/>
      </c>
      <c r="T225" s="24" t="str">
        <f t="shared" si="443"/>
        <v/>
      </c>
      <c r="U225" s="23" t="str">
        <f t="shared" si="443"/>
        <v/>
      </c>
      <c r="V225" s="24" t="str">
        <f t="shared" si="443"/>
        <v/>
      </c>
      <c r="W225" s="25" t="str">
        <f t="shared" si="443"/>
        <v/>
      </c>
      <c r="X225" s="58" t="str">
        <f t="shared" ref="X225:AM225" si="444">IF($G225=X$4&amp;"-"&amp;X$5,IF(COUNTIF($G$6:$G225,"="&amp;$G225)&gt;1000,"",MAX(X$6:X224)+1),"")</f>
        <v/>
      </c>
      <c r="Y225" s="59" t="str">
        <f t="shared" si="444"/>
        <v/>
      </c>
      <c r="Z225" s="58" t="str">
        <f t="shared" si="444"/>
        <v/>
      </c>
      <c r="AA225" s="59" t="str">
        <f t="shared" si="444"/>
        <v/>
      </c>
      <c r="AB225" s="58" t="str">
        <f t="shared" si="444"/>
        <v/>
      </c>
      <c r="AC225" s="59">
        <f t="shared" si="444"/>
        <v>8</v>
      </c>
      <c r="AD225" s="58" t="str">
        <f t="shared" si="444"/>
        <v/>
      </c>
      <c r="AE225" s="59" t="str">
        <f t="shared" si="444"/>
        <v/>
      </c>
      <c r="AF225" s="58" t="str">
        <f t="shared" si="444"/>
        <v/>
      </c>
      <c r="AG225" s="59" t="str">
        <f t="shared" si="444"/>
        <v/>
      </c>
      <c r="AH225" s="58" t="str">
        <f t="shared" si="444"/>
        <v/>
      </c>
      <c r="AI225" s="59" t="str">
        <f t="shared" si="444"/>
        <v/>
      </c>
      <c r="AJ225" s="58" t="str">
        <f t="shared" si="444"/>
        <v/>
      </c>
      <c r="AK225" s="59" t="str">
        <f t="shared" si="444"/>
        <v/>
      </c>
      <c r="AL225" s="58" t="str">
        <f t="shared" si="444"/>
        <v/>
      </c>
      <c r="AM225" s="60" t="str">
        <f t="shared" si="444"/>
        <v/>
      </c>
    </row>
    <row r="226" ht="15.75" customHeight="1">
      <c r="A226" s="64">
        <v>221.0</v>
      </c>
      <c r="B226" s="51" t="str">
        <f>VLOOKUP(A226,Times_2023!B223:C653,2,FALSE)</f>
        <v>0:28:39</v>
      </c>
      <c r="C226" s="52" t="str">
        <f>VLOOKUP($A226,Raw,3,FALSE)</f>
        <v>Angela Drury</v>
      </c>
      <c r="D226" s="62" t="str">
        <f>VLOOKUP($A226,Raw,2,FALSE)</f>
        <v>NJ</v>
      </c>
      <c r="E226" s="62" t="str">
        <f>VLOOKUP($A226,Raw,4,FALSE)</f>
        <v>F</v>
      </c>
      <c r="F226" s="62">
        <f t="shared" si="5"/>
        <v>53</v>
      </c>
      <c r="G226" s="63" t="str">
        <f t="shared" si="6"/>
        <v>NJ-F</v>
      </c>
      <c r="H226" s="22" t="str">
        <f t="shared" ref="H226:W226" si="445">IF($G226=H$4&amp;"-"&amp;H$5,IF(COUNTIF($G$6:$G226,"="&amp;$G226)&gt;5,"",$F226),"")</f>
        <v/>
      </c>
      <c r="I226" s="23" t="str">
        <f t="shared" si="445"/>
        <v/>
      </c>
      <c r="J226" s="24" t="str">
        <f t="shared" si="445"/>
        <v/>
      </c>
      <c r="K226" s="23" t="str">
        <f t="shared" si="445"/>
        <v/>
      </c>
      <c r="L226" s="24" t="str">
        <f t="shared" si="445"/>
        <v/>
      </c>
      <c r="M226" s="23" t="str">
        <f t="shared" si="445"/>
        <v/>
      </c>
      <c r="N226" s="24" t="str">
        <f t="shared" si="445"/>
        <v/>
      </c>
      <c r="O226" s="23" t="str">
        <f t="shared" si="445"/>
        <v/>
      </c>
      <c r="P226" s="24" t="str">
        <f t="shared" si="445"/>
        <v/>
      </c>
      <c r="Q226" s="23" t="str">
        <f t="shared" si="445"/>
        <v/>
      </c>
      <c r="R226" s="24" t="str">
        <f t="shared" si="445"/>
        <v/>
      </c>
      <c r="S226" s="23" t="str">
        <f t="shared" si="445"/>
        <v/>
      </c>
      <c r="T226" s="24" t="str">
        <f t="shared" si="445"/>
        <v/>
      </c>
      <c r="U226" s="23" t="str">
        <f t="shared" si="445"/>
        <v/>
      </c>
      <c r="V226" s="24" t="str">
        <f t="shared" si="445"/>
        <v/>
      </c>
      <c r="W226" s="25" t="str">
        <f t="shared" si="445"/>
        <v/>
      </c>
      <c r="X226" s="58" t="str">
        <f t="shared" ref="X226:AM226" si="446">IF($G226=X$4&amp;"-"&amp;X$5,IF(COUNTIF($G$6:$G226,"="&amp;$G226)&gt;1000,"",MAX(X$6:X225)+1),"")</f>
        <v/>
      </c>
      <c r="Y226" s="59" t="str">
        <f t="shared" si="446"/>
        <v/>
      </c>
      <c r="Z226" s="58" t="str">
        <f t="shared" si="446"/>
        <v/>
      </c>
      <c r="AA226" s="59" t="str">
        <f t="shared" si="446"/>
        <v/>
      </c>
      <c r="AB226" s="58" t="str">
        <f t="shared" si="446"/>
        <v/>
      </c>
      <c r="AC226" s="59" t="str">
        <f t="shared" si="446"/>
        <v/>
      </c>
      <c r="AD226" s="58" t="str">
        <f t="shared" si="446"/>
        <v/>
      </c>
      <c r="AE226" s="59" t="str">
        <f t="shared" si="446"/>
        <v/>
      </c>
      <c r="AF226" s="58" t="str">
        <f t="shared" si="446"/>
        <v/>
      </c>
      <c r="AG226" s="59" t="str">
        <f t="shared" si="446"/>
        <v/>
      </c>
      <c r="AH226" s="58" t="str">
        <f t="shared" si="446"/>
        <v/>
      </c>
      <c r="AI226" s="59">
        <f t="shared" si="446"/>
        <v>6</v>
      </c>
      <c r="AJ226" s="58" t="str">
        <f t="shared" si="446"/>
        <v/>
      </c>
      <c r="AK226" s="59" t="str">
        <f t="shared" si="446"/>
        <v/>
      </c>
      <c r="AL226" s="58" t="str">
        <f t="shared" si="446"/>
        <v/>
      </c>
      <c r="AM226" s="60" t="str">
        <f t="shared" si="446"/>
        <v/>
      </c>
    </row>
    <row r="227" ht="15.75" customHeight="1">
      <c r="A227" s="61">
        <v>222.0</v>
      </c>
      <c r="B227" s="51" t="str">
        <f>VLOOKUP(A227,Times_2023!B224:C654,2,FALSE)</f>
        <v>0:28:41</v>
      </c>
      <c r="C227" s="52" t="str">
        <f>VLOOKUP($A227,Raw,3,FALSE)</f>
        <v>Ronan Cassidy</v>
      </c>
      <c r="D227" s="62" t="str">
        <f>VLOOKUP($A227,Raw,2,FALSE)</f>
        <v>HRC</v>
      </c>
      <c r="E227" s="62" t="str">
        <f>VLOOKUP($A227,Raw,4,FALSE)</f>
        <v>M</v>
      </c>
      <c r="F227" s="62">
        <f t="shared" si="5"/>
        <v>169</v>
      </c>
      <c r="G227" s="63" t="str">
        <f t="shared" si="6"/>
        <v>HRC-M</v>
      </c>
      <c r="H227" s="22" t="str">
        <f t="shared" ref="H227:W227" si="447">IF($G227=H$4&amp;"-"&amp;H$5,IF(COUNTIF($G$6:$G227,"="&amp;$G227)&gt;5,"",$F227),"")</f>
        <v/>
      </c>
      <c r="I227" s="23" t="str">
        <f t="shared" si="447"/>
        <v/>
      </c>
      <c r="J227" s="24" t="str">
        <f t="shared" si="447"/>
        <v/>
      </c>
      <c r="K227" s="23" t="str">
        <f t="shared" si="447"/>
        <v/>
      </c>
      <c r="L227" s="24" t="str">
        <f t="shared" si="447"/>
        <v/>
      </c>
      <c r="M227" s="23" t="str">
        <f t="shared" si="447"/>
        <v/>
      </c>
      <c r="N227" s="24" t="str">
        <f t="shared" si="447"/>
        <v/>
      </c>
      <c r="O227" s="23" t="str">
        <f t="shared" si="447"/>
        <v/>
      </c>
      <c r="P227" s="24" t="str">
        <f t="shared" si="447"/>
        <v/>
      </c>
      <c r="Q227" s="23" t="str">
        <f t="shared" si="447"/>
        <v/>
      </c>
      <c r="R227" s="24" t="str">
        <f t="shared" si="447"/>
        <v/>
      </c>
      <c r="S227" s="23" t="str">
        <f t="shared" si="447"/>
        <v/>
      </c>
      <c r="T227" s="24" t="str">
        <f t="shared" si="447"/>
        <v/>
      </c>
      <c r="U227" s="23" t="str">
        <f t="shared" si="447"/>
        <v/>
      </c>
      <c r="V227" s="24" t="str">
        <f t="shared" si="447"/>
        <v/>
      </c>
      <c r="W227" s="25" t="str">
        <f t="shared" si="447"/>
        <v/>
      </c>
      <c r="X227" s="58" t="str">
        <f t="shared" ref="X227:AM227" si="448">IF($G227=X$4&amp;"-"&amp;X$5,IF(COUNTIF($G$6:$G227,"="&amp;$G227)&gt;1000,"",MAX(X$6:X226)+1),"")</f>
        <v/>
      </c>
      <c r="Y227" s="59" t="str">
        <f t="shared" si="448"/>
        <v/>
      </c>
      <c r="Z227" s="58" t="str">
        <f t="shared" si="448"/>
        <v/>
      </c>
      <c r="AA227" s="59" t="str">
        <f t="shared" si="448"/>
        <v/>
      </c>
      <c r="AB227" s="58" t="str">
        <f t="shared" si="448"/>
        <v/>
      </c>
      <c r="AC227" s="59" t="str">
        <f t="shared" si="448"/>
        <v/>
      </c>
      <c r="AD227" s="58" t="str">
        <f t="shared" si="448"/>
        <v/>
      </c>
      <c r="AE227" s="59" t="str">
        <f t="shared" si="448"/>
        <v/>
      </c>
      <c r="AF227" s="58">
        <f t="shared" si="448"/>
        <v>14</v>
      </c>
      <c r="AG227" s="59" t="str">
        <f t="shared" si="448"/>
        <v/>
      </c>
      <c r="AH227" s="58" t="str">
        <f t="shared" si="448"/>
        <v/>
      </c>
      <c r="AI227" s="59" t="str">
        <f t="shared" si="448"/>
        <v/>
      </c>
      <c r="AJ227" s="58" t="str">
        <f t="shared" si="448"/>
        <v/>
      </c>
      <c r="AK227" s="59" t="str">
        <f t="shared" si="448"/>
        <v/>
      </c>
      <c r="AL227" s="58" t="str">
        <f t="shared" si="448"/>
        <v/>
      </c>
      <c r="AM227" s="60" t="str">
        <f t="shared" si="448"/>
        <v/>
      </c>
    </row>
    <row r="228" ht="15.75" customHeight="1">
      <c r="A228" s="64">
        <v>223.0</v>
      </c>
      <c r="B228" s="51" t="str">
        <f>VLOOKUP(A228,Times_2023!B225:C655,2,FALSE)</f>
        <v>0:28:45</v>
      </c>
      <c r="C228" s="52" t="str">
        <f>VLOOKUP($A228,Raw,3,FALSE)</f>
        <v>Sil Clay</v>
      </c>
      <c r="D228" s="62" t="str">
        <f>VLOOKUP($A228,Raw,2,FALSE)</f>
        <v>HRC</v>
      </c>
      <c r="E228" s="62" t="str">
        <f>VLOOKUP($A228,Raw,4,FALSE)</f>
        <v>F</v>
      </c>
      <c r="F228" s="62">
        <f t="shared" si="5"/>
        <v>54</v>
      </c>
      <c r="G228" s="63" t="str">
        <f t="shared" si="6"/>
        <v>HRC-F</v>
      </c>
      <c r="H228" s="22" t="str">
        <f t="shared" ref="H228:W228" si="449">IF($G228=H$4&amp;"-"&amp;H$5,IF(COUNTIF($G$6:$G228,"="&amp;$G228)&gt;5,"",$F228),"")</f>
        <v/>
      </c>
      <c r="I228" s="23" t="str">
        <f t="shared" si="449"/>
        <v/>
      </c>
      <c r="J228" s="24" t="str">
        <f t="shared" si="449"/>
        <v/>
      </c>
      <c r="K228" s="23" t="str">
        <f t="shared" si="449"/>
        <v/>
      </c>
      <c r="L228" s="24" t="str">
        <f t="shared" si="449"/>
        <v/>
      </c>
      <c r="M228" s="23" t="str">
        <f t="shared" si="449"/>
        <v/>
      </c>
      <c r="N228" s="24" t="str">
        <f t="shared" si="449"/>
        <v/>
      </c>
      <c r="O228" s="23" t="str">
        <f t="shared" si="449"/>
        <v/>
      </c>
      <c r="P228" s="24" t="str">
        <f t="shared" si="449"/>
        <v/>
      </c>
      <c r="Q228" s="23">
        <f t="shared" si="449"/>
        <v>54</v>
      </c>
      <c r="R228" s="24" t="str">
        <f t="shared" si="449"/>
        <v/>
      </c>
      <c r="S228" s="23" t="str">
        <f t="shared" si="449"/>
        <v/>
      </c>
      <c r="T228" s="24" t="str">
        <f t="shared" si="449"/>
        <v/>
      </c>
      <c r="U228" s="23" t="str">
        <f t="shared" si="449"/>
        <v/>
      </c>
      <c r="V228" s="24" t="str">
        <f t="shared" si="449"/>
        <v/>
      </c>
      <c r="W228" s="25" t="str">
        <f t="shared" si="449"/>
        <v/>
      </c>
      <c r="X228" s="58" t="str">
        <f t="shared" ref="X228:AM228" si="450">IF($G228=X$4&amp;"-"&amp;X$5,IF(COUNTIF($G$6:$G228,"="&amp;$G228)&gt;1000,"",MAX(X$6:X227)+1),"")</f>
        <v/>
      </c>
      <c r="Y228" s="59" t="str">
        <f t="shared" si="450"/>
        <v/>
      </c>
      <c r="Z228" s="58" t="str">
        <f t="shared" si="450"/>
        <v/>
      </c>
      <c r="AA228" s="59" t="str">
        <f t="shared" si="450"/>
        <v/>
      </c>
      <c r="AB228" s="58" t="str">
        <f t="shared" si="450"/>
        <v/>
      </c>
      <c r="AC228" s="59" t="str">
        <f t="shared" si="450"/>
        <v/>
      </c>
      <c r="AD228" s="58" t="str">
        <f t="shared" si="450"/>
        <v/>
      </c>
      <c r="AE228" s="59" t="str">
        <f t="shared" si="450"/>
        <v/>
      </c>
      <c r="AF228" s="58" t="str">
        <f t="shared" si="450"/>
        <v/>
      </c>
      <c r="AG228" s="59">
        <f t="shared" si="450"/>
        <v>3</v>
      </c>
      <c r="AH228" s="58" t="str">
        <f t="shared" si="450"/>
        <v/>
      </c>
      <c r="AI228" s="59" t="str">
        <f t="shared" si="450"/>
        <v/>
      </c>
      <c r="AJ228" s="58" t="str">
        <f t="shared" si="450"/>
        <v/>
      </c>
      <c r="AK228" s="59" t="str">
        <f t="shared" si="450"/>
        <v/>
      </c>
      <c r="AL228" s="58" t="str">
        <f t="shared" si="450"/>
        <v/>
      </c>
      <c r="AM228" s="60" t="str">
        <f t="shared" si="450"/>
        <v/>
      </c>
    </row>
    <row r="229" ht="15.75" customHeight="1">
      <c r="A229" s="61">
        <v>224.0</v>
      </c>
      <c r="B229" s="51" t="str">
        <f>VLOOKUP(A229,Times_2023!B226:C656,2,FALSE)</f>
        <v>0:28:45</v>
      </c>
      <c r="C229" s="52" t="str">
        <f>VLOOKUP($A229,Raw,3,FALSE)</f>
        <v>Romy Barfield</v>
      </c>
      <c r="D229" s="62" t="str">
        <f>VLOOKUP($A229,Raw,2,FALSE)</f>
        <v>RR</v>
      </c>
      <c r="E229" s="62" t="str">
        <f>VLOOKUP($A229,Raw,4,FALSE)</f>
        <v>F</v>
      </c>
      <c r="F229" s="62">
        <f t="shared" si="5"/>
        <v>55</v>
      </c>
      <c r="G229" s="63" t="str">
        <f t="shared" si="6"/>
        <v>RR-F</v>
      </c>
      <c r="H229" s="22" t="str">
        <f t="shared" ref="H229:W229" si="451">IF($G229=H$4&amp;"-"&amp;H$5,IF(COUNTIF($G$6:$G229,"="&amp;$G229)&gt;5,"",$F229),"")</f>
        <v/>
      </c>
      <c r="I229" s="23" t="str">
        <f t="shared" si="451"/>
        <v/>
      </c>
      <c r="J229" s="24" t="str">
        <f t="shared" si="451"/>
        <v/>
      </c>
      <c r="K229" s="23" t="str">
        <f t="shared" si="451"/>
        <v/>
      </c>
      <c r="L229" s="24" t="str">
        <f t="shared" si="451"/>
        <v/>
      </c>
      <c r="M229" s="23" t="str">
        <f t="shared" si="451"/>
        <v/>
      </c>
      <c r="N229" s="24" t="str">
        <f t="shared" si="451"/>
        <v/>
      </c>
      <c r="O229" s="23" t="str">
        <f t="shared" si="451"/>
        <v/>
      </c>
      <c r="P229" s="24" t="str">
        <f t="shared" si="451"/>
        <v/>
      </c>
      <c r="Q229" s="23" t="str">
        <f t="shared" si="451"/>
        <v/>
      </c>
      <c r="R229" s="24" t="str">
        <f t="shared" si="451"/>
        <v/>
      </c>
      <c r="S229" s="23" t="str">
        <f t="shared" si="451"/>
        <v/>
      </c>
      <c r="T229" s="24" t="str">
        <f t="shared" si="451"/>
        <v/>
      </c>
      <c r="U229" s="23" t="str">
        <f t="shared" si="451"/>
        <v/>
      </c>
      <c r="V229" s="24" t="str">
        <f t="shared" si="451"/>
        <v/>
      </c>
      <c r="W229" s="25" t="str">
        <f t="shared" si="451"/>
        <v/>
      </c>
      <c r="X229" s="58" t="str">
        <f t="shared" ref="X229:AM229" si="452">IF($G229=X$4&amp;"-"&amp;X$5,IF(COUNTIF($G$6:$G229,"="&amp;$G229)&gt;1000,"",MAX(X$6:X228)+1),"")</f>
        <v/>
      </c>
      <c r="Y229" s="59" t="str">
        <f t="shared" si="452"/>
        <v/>
      </c>
      <c r="Z229" s="58" t="str">
        <f t="shared" si="452"/>
        <v/>
      </c>
      <c r="AA229" s="59" t="str">
        <f t="shared" si="452"/>
        <v/>
      </c>
      <c r="AB229" s="58" t="str">
        <f t="shared" si="452"/>
        <v/>
      </c>
      <c r="AC229" s="59" t="str">
        <f t="shared" si="452"/>
        <v/>
      </c>
      <c r="AD229" s="58" t="str">
        <f t="shared" si="452"/>
        <v/>
      </c>
      <c r="AE229" s="59" t="str">
        <f t="shared" si="452"/>
        <v/>
      </c>
      <c r="AF229" s="58" t="str">
        <f t="shared" si="452"/>
        <v/>
      </c>
      <c r="AG229" s="59" t="str">
        <f t="shared" si="452"/>
        <v/>
      </c>
      <c r="AH229" s="58" t="str">
        <f t="shared" si="452"/>
        <v/>
      </c>
      <c r="AI229" s="59" t="str">
        <f t="shared" si="452"/>
        <v/>
      </c>
      <c r="AJ229" s="58" t="str">
        <f t="shared" si="452"/>
        <v/>
      </c>
      <c r="AK229" s="59">
        <f t="shared" si="452"/>
        <v>7</v>
      </c>
      <c r="AL229" s="58" t="str">
        <f t="shared" si="452"/>
        <v/>
      </c>
      <c r="AM229" s="60" t="str">
        <f t="shared" si="452"/>
        <v/>
      </c>
    </row>
    <row r="230" ht="15.75" customHeight="1">
      <c r="A230" s="64">
        <v>225.0</v>
      </c>
      <c r="B230" s="51" t="str">
        <f>VLOOKUP(A230,Times_2023!B227:C657,2,FALSE)</f>
        <v>0:28:47</v>
      </c>
      <c r="C230" s="52" t="str">
        <f>VLOOKUP($A230,Raw,3,FALSE)</f>
        <v>Zoe Taylor</v>
      </c>
      <c r="D230" s="62" t="str">
        <f>VLOOKUP($A230,Raw,2,FALSE)</f>
        <v>RR</v>
      </c>
      <c r="E230" s="62" t="str">
        <f>VLOOKUP($A230,Raw,4,FALSE)</f>
        <v>F</v>
      </c>
      <c r="F230" s="62">
        <f t="shared" si="5"/>
        <v>56</v>
      </c>
      <c r="G230" s="63" t="str">
        <f t="shared" si="6"/>
        <v>RR-F</v>
      </c>
      <c r="H230" s="22" t="str">
        <f t="shared" ref="H230:W230" si="453">IF($G230=H$4&amp;"-"&amp;H$5,IF(COUNTIF($G$6:$G230,"="&amp;$G230)&gt;5,"",$F230),"")</f>
        <v/>
      </c>
      <c r="I230" s="23" t="str">
        <f t="shared" si="453"/>
        <v/>
      </c>
      <c r="J230" s="24" t="str">
        <f t="shared" si="453"/>
        <v/>
      </c>
      <c r="K230" s="23" t="str">
        <f t="shared" si="453"/>
        <v/>
      </c>
      <c r="L230" s="24" t="str">
        <f t="shared" si="453"/>
        <v/>
      </c>
      <c r="M230" s="23" t="str">
        <f t="shared" si="453"/>
        <v/>
      </c>
      <c r="N230" s="24" t="str">
        <f t="shared" si="453"/>
        <v/>
      </c>
      <c r="O230" s="23" t="str">
        <f t="shared" si="453"/>
        <v/>
      </c>
      <c r="P230" s="24" t="str">
        <f t="shared" si="453"/>
        <v/>
      </c>
      <c r="Q230" s="23" t="str">
        <f t="shared" si="453"/>
        <v/>
      </c>
      <c r="R230" s="24" t="str">
        <f t="shared" si="453"/>
        <v/>
      </c>
      <c r="S230" s="23" t="str">
        <f t="shared" si="453"/>
        <v/>
      </c>
      <c r="T230" s="24" t="str">
        <f t="shared" si="453"/>
        <v/>
      </c>
      <c r="U230" s="23" t="str">
        <f t="shared" si="453"/>
        <v/>
      </c>
      <c r="V230" s="24" t="str">
        <f t="shared" si="453"/>
        <v/>
      </c>
      <c r="W230" s="25" t="str">
        <f t="shared" si="453"/>
        <v/>
      </c>
      <c r="X230" s="58" t="str">
        <f t="shared" ref="X230:AM230" si="454">IF($G230=X$4&amp;"-"&amp;X$5,IF(COUNTIF($G$6:$G230,"="&amp;$G230)&gt;1000,"",MAX(X$6:X229)+1),"")</f>
        <v/>
      </c>
      <c r="Y230" s="59" t="str">
        <f t="shared" si="454"/>
        <v/>
      </c>
      <c r="Z230" s="58" t="str">
        <f t="shared" si="454"/>
        <v/>
      </c>
      <c r="AA230" s="59" t="str">
        <f t="shared" si="454"/>
        <v/>
      </c>
      <c r="AB230" s="58" t="str">
        <f t="shared" si="454"/>
        <v/>
      </c>
      <c r="AC230" s="59" t="str">
        <f t="shared" si="454"/>
        <v/>
      </c>
      <c r="AD230" s="58" t="str">
        <f t="shared" si="454"/>
        <v/>
      </c>
      <c r="AE230" s="59" t="str">
        <f t="shared" si="454"/>
        <v/>
      </c>
      <c r="AF230" s="58" t="str">
        <f t="shared" si="454"/>
        <v/>
      </c>
      <c r="AG230" s="59" t="str">
        <f t="shared" si="454"/>
        <v/>
      </c>
      <c r="AH230" s="58" t="str">
        <f t="shared" si="454"/>
        <v/>
      </c>
      <c r="AI230" s="59" t="str">
        <f t="shared" si="454"/>
        <v/>
      </c>
      <c r="AJ230" s="58" t="str">
        <f t="shared" si="454"/>
        <v/>
      </c>
      <c r="AK230" s="59">
        <f t="shared" si="454"/>
        <v>8</v>
      </c>
      <c r="AL230" s="58" t="str">
        <f t="shared" si="454"/>
        <v/>
      </c>
      <c r="AM230" s="60" t="str">
        <f t="shared" si="454"/>
        <v/>
      </c>
    </row>
    <row r="231" ht="15.75" customHeight="1">
      <c r="A231" s="61">
        <v>226.0</v>
      </c>
      <c r="B231" s="51" t="str">
        <f>VLOOKUP(A231,Times_2023!B228:C658,2,FALSE)</f>
        <v>0:28:50</v>
      </c>
      <c r="C231" s="52" t="str">
        <f>VLOOKUP($A231,Raw,3,FALSE)</f>
        <v>Debbie Abraham</v>
      </c>
      <c r="D231" s="62" t="str">
        <f>VLOOKUP($A231,Raw,2,FALSE)</f>
        <v>ELY</v>
      </c>
      <c r="E231" s="62" t="str">
        <f>VLOOKUP($A231,Raw,4,FALSE)</f>
        <v>F</v>
      </c>
      <c r="F231" s="62">
        <f t="shared" si="5"/>
        <v>57</v>
      </c>
      <c r="G231" s="63" t="str">
        <f t="shared" si="6"/>
        <v>ELY-F</v>
      </c>
      <c r="H231" s="22" t="str">
        <f t="shared" ref="H231:W231" si="455">IF($G231=H$4&amp;"-"&amp;H$5,IF(COUNTIF($G$6:$G231,"="&amp;$G231)&gt;5,"",$F231),"")</f>
        <v/>
      </c>
      <c r="I231" s="23" t="str">
        <f t="shared" si="455"/>
        <v/>
      </c>
      <c r="J231" s="24" t="str">
        <f t="shared" si="455"/>
        <v/>
      </c>
      <c r="K231" s="23" t="str">
        <f t="shared" si="455"/>
        <v/>
      </c>
      <c r="L231" s="24" t="str">
        <f t="shared" si="455"/>
        <v/>
      </c>
      <c r="M231" s="23" t="str">
        <f t="shared" si="455"/>
        <v/>
      </c>
      <c r="N231" s="24" t="str">
        <f t="shared" si="455"/>
        <v/>
      </c>
      <c r="O231" s="23" t="str">
        <f t="shared" si="455"/>
        <v/>
      </c>
      <c r="P231" s="24" t="str">
        <f t="shared" si="455"/>
        <v/>
      </c>
      <c r="Q231" s="23" t="str">
        <f t="shared" si="455"/>
        <v/>
      </c>
      <c r="R231" s="24" t="str">
        <f t="shared" si="455"/>
        <v/>
      </c>
      <c r="S231" s="23" t="str">
        <f t="shared" si="455"/>
        <v/>
      </c>
      <c r="T231" s="24" t="str">
        <f t="shared" si="455"/>
        <v/>
      </c>
      <c r="U231" s="23" t="str">
        <f t="shared" si="455"/>
        <v/>
      </c>
      <c r="V231" s="24" t="str">
        <f t="shared" si="455"/>
        <v/>
      </c>
      <c r="W231" s="25" t="str">
        <f t="shared" si="455"/>
        <v/>
      </c>
      <c r="X231" s="58" t="str">
        <f t="shared" ref="X231:AM231" si="456">IF($G231=X$4&amp;"-"&amp;X$5,IF(COUNTIF($G$6:$G231,"="&amp;$G231)&gt;1000,"",MAX(X$6:X230)+1),"")</f>
        <v/>
      </c>
      <c r="Y231" s="59" t="str">
        <f t="shared" si="456"/>
        <v/>
      </c>
      <c r="Z231" s="58" t="str">
        <f t="shared" si="456"/>
        <v/>
      </c>
      <c r="AA231" s="59" t="str">
        <f t="shared" si="456"/>
        <v/>
      </c>
      <c r="AB231" s="58" t="str">
        <f t="shared" si="456"/>
        <v/>
      </c>
      <c r="AC231" s="59">
        <f t="shared" si="456"/>
        <v>9</v>
      </c>
      <c r="AD231" s="58" t="str">
        <f t="shared" si="456"/>
        <v/>
      </c>
      <c r="AE231" s="59" t="str">
        <f t="shared" si="456"/>
        <v/>
      </c>
      <c r="AF231" s="58" t="str">
        <f t="shared" si="456"/>
        <v/>
      </c>
      <c r="AG231" s="59" t="str">
        <f t="shared" si="456"/>
        <v/>
      </c>
      <c r="AH231" s="58" t="str">
        <f t="shared" si="456"/>
        <v/>
      </c>
      <c r="AI231" s="59" t="str">
        <f t="shared" si="456"/>
        <v/>
      </c>
      <c r="AJ231" s="58" t="str">
        <f t="shared" si="456"/>
        <v/>
      </c>
      <c r="AK231" s="59" t="str">
        <f t="shared" si="456"/>
        <v/>
      </c>
      <c r="AL231" s="58" t="str">
        <f t="shared" si="456"/>
        <v/>
      </c>
      <c r="AM231" s="60" t="str">
        <f t="shared" si="456"/>
        <v/>
      </c>
    </row>
    <row r="232" ht="15.75" customHeight="1">
      <c r="A232" s="64">
        <v>227.0</v>
      </c>
      <c r="B232" s="51" t="str">
        <f>VLOOKUP(A232,Times_2023!B229:C659,2,FALSE)</f>
        <v>0:28:54</v>
      </c>
      <c r="C232" s="52" t="str">
        <f>VLOOKUP($A232,Raw,3,FALSE)</f>
        <v>Fern Pullen</v>
      </c>
      <c r="D232" s="62" t="str">
        <f>VLOOKUP($A232,Raw,2,FALSE)</f>
        <v>CTC</v>
      </c>
      <c r="E232" s="62" t="str">
        <f>VLOOKUP($A232,Raw,4,FALSE)</f>
        <v>M</v>
      </c>
      <c r="F232" s="62">
        <f t="shared" si="5"/>
        <v>170</v>
      </c>
      <c r="G232" s="63" t="str">
        <f t="shared" si="6"/>
        <v>CTC-M</v>
      </c>
      <c r="H232" s="22" t="str">
        <f t="shared" ref="H232:W232" si="457">IF($G232=H$4&amp;"-"&amp;H$5,IF(COUNTIF($G$6:$G232,"="&amp;$G232)&gt;5,"",$F232),"")</f>
        <v/>
      </c>
      <c r="I232" s="23" t="str">
        <f t="shared" si="457"/>
        <v/>
      </c>
      <c r="J232" s="24" t="str">
        <f t="shared" si="457"/>
        <v/>
      </c>
      <c r="K232" s="23" t="str">
        <f t="shared" si="457"/>
        <v/>
      </c>
      <c r="L232" s="24" t="str">
        <f t="shared" si="457"/>
        <v/>
      </c>
      <c r="M232" s="23" t="str">
        <f t="shared" si="457"/>
        <v/>
      </c>
      <c r="N232" s="24" t="str">
        <f t="shared" si="457"/>
        <v/>
      </c>
      <c r="O232" s="23" t="str">
        <f t="shared" si="457"/>
        <v/>
      </c>
      <c r="P232" s="24" t="str">
        <f t="shared" si="457"/>
        <v/>
      </c>
      <c r="Q232" s="23" t="str">
        <f t="shared" si="457"/>
        <v/>
      </c>
      <c r="R232" s="24" t="str">
        <f t="shared" si="457"/>
        <v/>
      </c>
      <c r="S232" s="23" t="str">
        <f t="shared" si="457"/>
        <v/>
      </c>
      <c r="T232" s="24" t="str">
        <f t="shared" si="457"/>
        <v/>
      </c>
      <c r="U232" s="23" t="str">
        <f t="shared" si="457"/>
        <v/>
      </c>
      <c r="V232" s="24" t="str">
        <f t="shared" si="457"/>
        <v/>
      </c>
      <c r="W232" s="25" t="str">
        <f t="shared" si="457"/>
        <v/>
      </c>
      <c r="X232" s="58" t="str">
        <f t="shared" ref="X232:AM232" si="458">IF($G232=X$4&amp;"-"&amp;X$5,IF(COUNTIF($G$6:$G232,"="&amp;$G232)&gt;1000,"",MAX(X$6:X231)+1),"")</f>
        <v/>
      </c>
      <c r="Y232" s="59" t="str">
        <f t="shared" si="458"/>
        <v/>
      </c>
      <c r="Z232" s="58">
        <f t="shared" si="458"/>
        <v>19</v>
      </c>
      <c r="AA232" s="59" t="str">
        <f t="shared" si="458"/>
        <v/>
      </c>
      <c r="AB232" s="58" t="str">
        <f t="shared" si="458"/>
        <v/>
      </c>
      <c r="AC232" s="59" t="str">
        <f t="shared" si="458"/>
        <v/>
      </c>
      <c r="AD232" s="58" t="str">
        <f t="shared" si="458"/>
        <v/>
      </c>
      <c r="AE232" s="59" t="str">
        <f t="shared" si="458"/>
        <v/>
      </c>
      <c r="AF232" s="58" t="str">
        <f t="shared" si="458"/>
        <v/>
      </c>
      <c r="AG232" s="59" t="str">
        <f t="shared" si="458"/>
        <v/>
      </c>
      <c r="AH232" s="58" t="str">
        <f t="shared" si="458"/>
        <v/>
      </c>
      <c r="AI232" s="59" t="str">
        <f t="shared" si="458"/>
        <v/>
      </c>
      <c r="AJ232" s="58" t="str">
        <f t="shared" si="458"/>
        <v/>
      </c>
      <c r="AK232" s="59" t="str">
        <f t="shared" si="458"/>
        <v/>
      </c>
      <c r="AL232" s="58" t="str">
        <f t="shared" si="458"/>
        <v/>
      </c>
      <c r="AM232" s="60" t="str">
        <f t="shared" si="458"/>
        <v/>
      </c>
    </row>
    <row r="233" ht="15.75" customHeight="1">
      <c r="A233" s="61">
        <v>228.0</v>
      </c>
      <c r="B233" s="51" t="str">
        <f>VLOOKUP(A233,Times_2023!B230:C660,2,FALSE)</f>
        <v>0:28:55</v>
      </c>
      <c r="C233" s="52" t="str">
        <f>VLOOKUP($A233,Raw,3,FALSE)</f>
        <v>Matt Pullen</v>
      </c>
      <c r="D233" s="62" t="str">
        <f>VLOOKUP($A233,Raw,2,FALSE)</f>
        <v>CTC</v>
      </c>
      <c r="E233" s="62" t="str">
        <f>VLOOKUP($A233,Raw,4,FALSE)</f>
        <v>M</v>
      </c>
      <c r="F233" s="62">
        <f t="shared" si="5"/>
        <v>171</v>
      </c>
      <c r="G233" s="63" t="str">
        <f t="shared" si="6"/>
        <v>CTC-M</v>
      </c>
      <c r="H233" s="22" t="str">
        <f t="shared" ref="H233:W233" si="459">IF($G233=H$4&amp;"-"&amp;H$5,IF(COUNTIF($G$6:$G233,"="&amp;$G233)&gt;5,"",$F233),"")</f>
        <v/>
      </c>
      <c r="I233" s="23" t="str">
        <f t="shared" si="459"/>
        <v/>
      </c>
      <c r="J233" s="24" t="str">
        <f t="shared" si="459"/>
        <v/>
      </c>
      <c r="K233" s="23" t="str">
        <f t="shared" si="459"/>
        <v/>
      </c>
      <c r="L233" s="24" t="str">
        <f t="shared" si="459"/>
        <v/>
      </c>
      <c r="M233" s="23" t="str">
        <f t="shared" si="459"/>
        <v/>
      </c>
      <c r="N233" s="24" t="str">
        <f t="shared" si="459"/>
        <v/>
      </c>
      <c r="O233" s="23" t="str">
        <f t="shared" si="459"/>
        <v/>
      </c>
      <c r="P233" s="24" t="str">
        <f t="shared" si="459"/>
        <v/>
      </c>
      <c r="Q233" s="23" t="str">
        <f t="shared" si="459"/>
        <v/>
      </c>
      <c r="R233" s="24" t="str">
        <f t="shared" si="459"/>
        <v/>
      </c>
      <c r="S233" s="23" t="str">
        <f t="shared" si="459"/>
        <v/>
      </c>
      <c r="T233" s="24" t="str">
        <f t="shared" si="459"/>
        <v/>
      </c>
      <c r="U233" s="23" t="str">
        <f t="shared" si="459"/>
        <v/>
      </c>
      <c r="V233" s="24" t="str">
        <f t="shared" si="459"/>
        <v/>
      </c>
      <c r="W233" s="25" t="str">
        <f t="shared" si="459"/>
        <v/>
      </c>
      <c r="X233" s="58" t="str">
        <f t="shared" ref="X233:AM233" si="460">IF($G233=X$4&amp;"-"&amp;X$5,IF(COUNTIF($G$6:$G233,"="&amp;$G233)&gt;1000,"",MAX(X$6:X232)+1),"")</f>
        <v/>
      </c>
      <c r="Y233" s="59" t="str">
        <f t="shared" si="460"/>
        <v/>
      </c>
      <c r="Z233" s="58">
        <f t="shared" si="460"/>
        <v>20</v>
      </c>
      <c r="AA233" s="59" t="str">
        <f t="shared" si="460"/>
        <v/>
      </c>
      <c r="AB233" s="58" t="str">
        <f t="shared" si="460"/>
        <v/>
      </c>
      <c r="AC233" s="59" t="str">
        <f t="shared" si="460"/>
        <v/>
      </c>
      <c r="AD233" s="58" t="str">
        <f t="shared" si="460"/>
        <v/>
      </c>
      <c r="AE233" s="59" t="str">
        <f t="shared" si="460"/>
        <v/>
      </c>
      <c r="AF233" s="58" t="str">
        <f t="shared" si="460"/>
        <v/>
      </c>
      <c r="AG233" s="59" t="str">
        <f t="shared" si="460"/>
        <v/>
      </c>
      <c r="AH233" s="58" t="str">
        <f t="shared" si="460"/>
        <v/>
      </c>
      <c r="AI233" s="59" t="str">
        <f t="shared" si="460"/>
        <v/>
      </c>
      <c r="AJ233" s="58" t="str">
        <f t="shared" si="460"/>
        <v/>
      </c>
      <c r="AK233" s="59" t="str">
        <f t="shared" si="460"/>
        <v/>
      </c>
      <c r="AL233" s="58" t="str">
        <f t="shared" si="460"/>
        <v/>
      </c>
      <c r="AM233" s="60" t="str">
        <f t="shared" si="460"/>
        <v/>
      </c>
    </row>
    <row r="234" ht="15.75" customHeight="1">
      <c r="A234" s="64">
        <v>229.0</v>
      </c>
      <c r="B234" s="51" t="str">
        <f>VLOOKUP(A234,Times_2023!B231:C661,2,FALSE)</f>
        <v>0:29:01</v>
      </c>
      <c r="C234" s="52" t="str">
        <f>VLOOKUP($A234,Raw,3,FALSE)</f>
        <v>Heather Withers</v>
      </c>
      <c r="D234" s="62" t="str">
        <f>VLOOKUP($A234,Raw,2,FALSE)</f>
        <v>HI</v>
      </c>
      <c r="E234" s="62" t="str">
        <f>VLOOKUP($A234,Raw,4,FALSE)</f>
        <v>F</v>
      </c>
      <c r="F234" s="62">
        <f t="shared" si="5"/>
        <v>58</v>
      </c>
      <c r="G234" s="63" t="str">
        <f t="shared" si="6"/>
        <v>HI-F</v>
      </c>
      <c r="H234" s="22" t="str">
        <f t="shared" ref="H234:W234" si="461">IF($G234=H$4&amp;"-"&amp;H$5,IF(COUNTIF($G$6:$G234,"="&amp;$G234)&gt;5,"",$F234),"")</f>
        <v/>
      </c>
      <c r="I234" s="23" t="str">
        <f t="shared" si="461"/>
        <v/>
      </c>
      <c r="J234" s="24" t="str">
        <f t="shared" si="461"/>
        <v/>
      </c>
      <c r="K234" s="23" t="str">
        <f t="shared" si="461"/>
        <v/>
      </c>
      <c r="L234" s="24" t="str">
        <f t="shared" si="461"/>
        <v/>
      </c>
      <c r="M234" s="23" t="str">
        <f t="shared" si="461"/>
        <v/>
      </c>
      <c r="N234" s="24" t="str">
        <f t="shared" si="461"/>
        <v/>
      </c>
      <c r="O234" s="23" t="str">
        <f t="shared" si="461"/>
        <v/>
      </c>
      <c r="P234" s="24" t="str">
        <f t="shared" si="461"/>
        <v/>
      </c>
      <c r="Q234" s="23" t="str">
        <f t="shared" si="461"/>
        <v/>
      </c>
      <c r="R234" s="24" t="str">
        <f t="shared" si="461"/>
        <v/>
      </c>
      <c r="S234" s="23" t="str">
        <f t="shared" si="461"/>
        <v/>
      </c>
      <c r="T234" s="24" t="str">
        <f t="shared" si="461"/>
        <v/>
      </c>
      <c r="U234" s="23" t="str">
        <f t="shared" si="461"/>
        <v/>
      </c>
      <c r="V234" s="24" t="str">
        <f t="shared" si="461"/>
        <v/>
      </c>
      <c r="W234" s="25" t="str">
        <f t="shared" si="461"/>
        <v/>
      </c>
      <c r="X234" s="58" t="str">
        <f t="shared" ref="X234:AM234" si="462">IF($G234=X$4&amp;"-"&amp;X$5,IF(COUNTIF($G$6:$G234,"="&amp;$G234)&gt;1000,"",MAX(X$6:X233)+1),"")</f>
        <v/>
      </c>
      <c r="Y234" s="59" t="str">
        <f t="shared" si="462"/>
        <v/>
      </c>
      <c r="Z234" s="58" t="str">
        <f t="shared" si="462"/>
        <v/>
      </c>
      <c r="AA234" s="59" t="str">
        <f t="shared" si="462"/>
        <v/>
      </c>
      <c r="AB234" s="58" t="str">
        <f t="shared" si="462"/>
        <v/>
      </c>
      <c r="AC234" s="59" t="str">
        <f t="shared" si="462"/>
        <v/>
      </c>
      <c r="AD234" s="58" t="str">
        <f t="shared" si="462"/>
        <v/>
      </c>
      <c r="AE234" s="59">
        <f t="shared" si="462"/>
        <v>9</v>
      </c>
      <c r="AF234" s="58" t="str">
        <f t="shared" si="462"/>
        <v/>
      </c>
      <c r="AG234" s="59" t="str">
        <f t="shared" si="462"/>
        <v/>
      </c>
      <c r="AH234" s="58" t="str">
        <f t="shared" si="462"/>
        <v/>
      </c>
      <c r="AI234" s="59" t="str">
        <f t="shared" si="462"/>
        <v/>
      </c>
      <c r="AJ234" s="58" t="str">
        <f t="shared" si="462"/>
        <v/>
      </c>
      <c r="AK234" s="59" t="str">
        <f t="shared" si="462"/>
        <v/>
      </c>
      <c r="AL234" s="58" t="str">
        <f t="shared" si="462"/>
        <v/>
      </c>
      <c r="AM234" s="60" t="str">
        <f t="shared" si="462"/>
        <v/>
      </c>
    </row>
    <row r="235" ht="15.75" customHeight="1">
      <c r="A235" s="61">
        <v>230.0</v>
      </c>
      <c r="B235" s="51" t="str">
        <f>VLOOKUP(A235,Times_2023!B232:C662,2,FALSE)</f>
        <v>0:29:01</v>
      </c>
      <c r="C235" s="52" t="str">
        <f>VLOOKUP($A235,Raw,3,FALSE)</f>
        <v>Tim Long</v>
      </c>
      <c r="D235" s="62" t="str">
        <f>VLOOKUP($A235,Raw,2,FALSE)</f>
        <v>CAC</v>
      </c>
      <c r="E235" s="62" t="str">
        <f>VLOOKUP($A235,Raw,4,FALSE)</f>
        <v>M</v>
      </c>
      <c r="F235" s="62">
        <f t="shared" si="5"/>
        <v>172</v>
      </c>
      <c r="G235" s="63" t="str">
        <f t="shared" si="6"/>
        <v>CAC-M</v>
      </c>
      <c r="H235" s="22" t="str">
        <f t="shared" ref="H235:W235" si="463">IF($G235=H$4&amp;"-"&amp;H$5,IF(COUNTIF($G$6:$G235,"="&amp;$G235)&gt;5,"",$F235),"")</f>
        <v/>
      </c>
      <c r="I235" s="23" t="str">
        <f t="shared" si="463"/>
        <v/>
      </c>
      <c r="J235" s="24" t="str">
        <f t="shared" si="463"/>
        <v/>
      </c>
      <c r="K235" s="23" t="str">
        <f t="shared" si="463"/>
        <v/>
      </c>
      <c r="L235" s="24" t="str">
        <f t="shared" si="463"/>
        <v/>
      </c>
      <c r="M235" s="23" t="str">
        <f t="shared" si="463"/>
        <v/>
      </c>
      <c r="N235" s="24" t="str">
        <f t="shared" si="463"/>
        <v/>
      </c>
      <c r="O235" s="23" t="str">
        <f t="shared" si="463"/>
        <v/>
      </c>
      <c r="P235" s="24" t="str">
        <f t="shared" si="463"/>
        <v/>
      </c>
      <c r="Q235" s="23" t="str">
        <f t="shared" si="463"/>
        <v/>
      </c>
      <c r="R235" s="24" t="str">
        <f t="shared" si="463"/>
        <v/>
      </c>
      <c r="S235" s="23" t="str">
        <f t="shared" si="463"/>
        <v/>
      </c>
      <c r="T235" s="24" t="str">
        <f t="shared" si="463"/>
        <v/>
      </c>
      <c r="U235" s="23" t="str">
        <f t="shared" si="463"/>
        <v/>
      </c>
      <c r="V235" s="24" t="str">
        <f t="shared" si="463"/>
        <v/>
      </c>
      <c r="W235" s="25" t="str">
        <f t="shared" si="463"/>
        <v/>
      </c>
      <c r="X235" s="58">
        <f t="shared" ref="X235:AM235" si="464">IF($G235=X$4&amp;"-"&amp;X$5,IF(COUNTIF($G$6:$G235,"="&amp;$G235)&gt;1000,"",MAX(X$6:X234)+1),"")</f>
        <v>31</v>
      </c>
      <c r="Y235" s="59" t="str">
        <f t="shared" si="464"/>
        <v/>
      </c>
      <c r="Z235" s="58" t="str">
        <f t="shared" si="464"/>
        <v/>
      </c>
      <c r="AA235" s="59" t="str">
        <f t="shared" si="464"/>
        <v/>
      </c>
      <c r="AB235" s="58" t="str">
        <f t="shared" si="464"/>
        <v/>
      </c>
      <c r="AC235" s="59" t="str">
        <f t="shared" si="464"/>
        <v/>
      </c>
      <c r="AD235" s="58" t="str">
        <f t="shared" si="464"/>
        <v/>
      </c>
      <c r="AE235" s="59" t="str">
        <f t="shared" si="464"/>
        <v/>
      </c>
      <c r="AF235" s="58" t="str">
        <f t="shared" si="464"/>
        <v/>
      </c>
      <c r="AG235" s="59" t="str">
        <f t="shared" si="464"/>
        <v/>
      </c>
      <c r="AH235" s="58" t="str">
        <f t="shared" si="464"/>
        <v/>
      </c>
      <c r="AI235" s="59" t="str">
        <f t="shared" si="464"/>
        <v/>
      </c>
      <c r="AJ235" s="58" t="str">
        <f t="shared" si="464"/>
        <v/>
      </c>
      <c r="AK235" s="59" t="str">
        <f t="shared" si="464"/>
        <v/>
      </c>
      <c r="AL235" s="58" t="str">
        <f t="shared" si="464"/>
        <v/>
      </c>
      <c r="AM235" s="60" t="str">
        <f t="shared" si="464"/>
        <v/>
      </c>
    </row>
    <row r="236" ht="15.75" customHeight="1">
      <c r="A236" s="64">
        <v>231.0</v>
      </c>
      <c r="B236" s="51" t="str">
        <f>VLOOKUP(A236,Times_2023!B233:C663,2,FALSE)</f>
        <v>0:29:06</v>
      </c>
      <c r="C236" s="52" t="str">
        <f>VLOOKUP($A236,Raw,3,FALSE)</f>
        <v>Karl Howard</v>
      </c>
      <c r="D236" s="62" t="str">
        <f>VLOOKUP($A236,Raw,2,FALSE)</f>
        <v>RR</v>
      </c>
      <c r="E236" s="62" t="str">
        <f>VLOOKUP($A236,Raw,4,FALSE)</f>
        <v>M</v>
      </c>
      <c r="F236" s="62">
        <f t="shared" si="5"/>
        <v>173</v>
      </c>
      <c r="G236" s="63" t="str">
        <f t="shared" si="6"/>
        <v>RR-M</v>
      </c>
      <c r="H236" s="22" t="str">
        <f t="shared" ref="H236:W236" si="465">IF($G236=H$4&amp;"-"&amp;H$5,IF(COUNTIF($G$6:$G236,"="&amp;$G236)&gt;5,"",$F236),"")</f>
        <v/>
      </c>
      <c r="I236" s="23" t="str">
        <f t="shared" si="465"/>
        <v/>
      </c>
      <c r="J236" s="24" t="str">
        <f t="shared" si="465"/>
        <v/>
      </c>
      <c r="K236" s="23" t="str">
        <f t="shared" si="465"/>
        <v/>
      </c>
      <c r="L236" s="24" t="str">
        <f t="shared" si="465"/>
        <v/>
      </c>
      <c r="M236" s="23" t="str">
        <f t="shared" si="465"/>
        <v/>
      </c>
      <c r="N236" s="24" t="str">
        <f t="shared" si="465"/>
        <v/>
      </c>
      <c r="O236" s="23" t="str">
        <f t="shared" si="465"/>
        <v/>
      </c>
      <c r="P236" s="24" t="str">
        <f t="shared" si="465"/>
        <v/>
      </c>
      <c r="Q236" s="23" t="str">
        <f t="shared" si="465"/>
        <v/>
      </c>
      <c r="R236" s="24" t="str">
        <f t="shared" si="465"/>
        <v/>
      </c>
      <c r="S236" s="23" t="str">
        <f t="shared" si="465"/>
        <v/>
      </c>
      <c r="T236" s="24" t="str">
        <f t="shared" si="465"/>
        <v/>
      </c>
      <c r="U236" s="23" t="str">
        <f t="shared" si="465"/>
        <v/>
      </c>
      <c r="V236" s="24" t="str">
        <f t="shared" si="465"/>
        <v/>
      </c>
      <c r="W236" s="25" t="str">
        <f t="shared" si="465"/>
        <v/>
      </c>
      <c r="X236" s="58" t="str">
        <f t="shared" ref="X236:AM236" si="466">IF($G236=X$4&amp;"-"&amp;X$5,IF(COUNTIF($G$6:$G236,"="&amp;$G236)&gt;1000,"",MAX(X$6:X235)+1),"")</f>
        <v/>
      </c>
      <c r="Y236" s="59" t="str">
        <f t="shared" si="466"/>
        <v/>
      </c>
      <c r="Z236" s="58" t="str">
        <f t="shared" si="466"/>
        <v/>
      </c>
      <c r="AA236" s="59" t="str">
        <f t="shared" si="466"/>
        <v/>
      </c>
      <c r="AB236" s="58" t="str">
        <f t="shared" si="466"/>
        <v/>
      </c>
      <c r="AC236" s="59" t="str">
        <f t="shared" si="466"/>
        <v/>
      </c>
      <c r="AD236" s="58" t="str">
        <f t="shared" si="466"/>
        <v/>
      </c>
      <c r="AE236" s="59" t="str">
        <f t="shared" si="466"/>
        <v/>
      </c>
      <c r="AF236" s="58" t="str">
        <f t="shared" si="466"/>
        <v/>
      </c>
      <c r="AG236" s="59" t="str">
        <f t="shared" si="466"/>
        <v/>
      </c>
      <c r="AH236" s="58" t="str">
        <f t="shared" si="466"/>
        <v/>
      </c>
      <c r="AI236" s="59" t="str">
        <f t="shared" si="466"/>
        <v/>
      </c>
      <c r="AJ236" s="58">
        <f t="shared" si="466"/>
        <v>16</v>
      </c>
      <c r="AK236" s="59" t="str">
        <f t="shared" si="466"/>
        <v/>
      </c>
      <c r="AL236" s="58" t="str">
        <f t="shared" si="466"/>
        <v/>
      </c>
      <c r="AM236" s="60" t="str">
        <f t="shared" si="466"/>
        <v/>
      </c>
    </row>
    <row r="237" ht="15.75" customHeight="1">
      <c r="A237" s="61">
        <v>232.0</v>
      </c>
      <c r="B237" s="51" t="str">
        <f>VLOOKUP(A237,Times_2023!B234:C664,2,FALSE)</f>
        <v>0:29:12</v>
      </c>
      <c r="C237" s="52" t="str">
        <f>VLOOKUP($A237,Raw,3,FALSE)</f>
        <v>Margit Wendelberger James</v>
      </c>
      <c r="D237" s="62" t="str">
        <f>VLOOKUP($A237,Raw,2,FALSE)</f>
        <v>SS</v>
      </c>
      <c r="E237" s="62" t="str">
        <f>VLOOKUP($A237,Raw,4,FALSE)</f>
        <v>F</v>
      </c>
      <c r="F237" s="62">
        <f t="shared" si="5"/>
        <v>59</v>
      </c>
      <c r="G237" s="63" t="str">
        <f t="shared" si="6"/>
        <v>SS-F</v>
      </c>
      <c r="H237" s="22" t="str">
        <f t="shared" ref="H237:W237" si="467">IF($G237=H$4&amp;"-"&amp;H$5,IF(COUNTIF($G$6:$G237,"="&amp;$G237)&gt;5,"",$F237),"")</f>
        <v/>
      </c>
      <c r="I237" s="23" t="str">
        <f t="shared" si="467"/>
        <v/>
      </c>
      <c r="J237" s="24" t="str">
        <f t="shared" si="467"/>
        <v/>
      </c>
      <c r="K237" s="23" t="str">
        <f t="shared" si="467"/>
        <v/>
      </c>
      <c r="L237" s="24" t="str">
        <f t="shared" si="467"/>
        <v/>
      </c>
      <c r="M237" s="23" t="str">
        <f t="shared" si="467"/>
        <v/>
      </c>
      <c r="N237" s="24" t="str">
        <f t="shared" si="467"/>
        <v/>
      </c>
      <c r="O237" s="23" t="str">
        <f t="shared" si="467"/>
        <v/>
      </c>
      <c r="P237" s="24" t="str">
        <f t="shared" si="467"/>
        <v/>
      </c>
      <c r="Q237" s="23" t="str">
        <f t="shared" si="467"/>
        <v/>
      </c>
      <c r="R237" s="24" t="str">
        <f t="shared" si="467"/>
        <v/>
      </c>
      <c r="S237" s="23" t="str">
        <f t="shared" si="467"/>
        <v/>
      </c>
      <c r="T237" s="24" t="str">
        <f t="shared" si="467"/>
        <v/>
      </c>
      <c r="U237" s="23" t="str">
        <f t="shared" si="467"/>
        <v/>
      </c>
      <c r="V237" s="24" t="str">
        <f t="shared" si="467"/>
        <v/>
      </c>
      <c r="W237" s="25" t="str">
        <f t="shared" si="467"/>
        <v/>
      </c>
      <c r="X237" s="58" t="str">
        <f t="shared" ref="X237:AM237" si="468">IF($G237=X$4&amp;"-"&amp;X$5,IF(COUNTIF($G$6:$G237,"="&amp;$G237)&gt;1000,"",MAX(X$6:X236)+1),"")</f>
        <v/>
      </c>
      <c r="Y237" s="59" t="str">
        <f t="shared" si="468"/>
        <v/>
      </c>
      <c r="Z237" s="58" t="str">
        <f t="shared" si="468"/>
        <v/>
      </c>
      <c r="AA237" s="59" t="str">
        <f t="shared" si="468"/>
        <v/>
      </c>
      <c r="AB237" s="58" t="str">
        <f t="shared" si="468"/>
        <v/>
      </c>
      <c r="AC237" s="59" t="str">
        <f t="shared" si="468"/>
        <v/>
      </c>
      <c r="AD237" s="58" t="str">
        <f t="shared" si="468"/>
        <v/>
      </c>
      <c r="AE237" s="59" t="str">
        <f t="shared" si="468"/>
        <v/>
      </c>
      <c r="AF237" s="58" t="str">
        <f t="shared" si="468"/>
        <v/>
      </c>
      <c r="AG237" s="59" t="str">
        <f t="shared" si="468"/>
        <v/>
      </c>
      <c r="AH237" s="58" t="str">
        <f t="shared" si="468"/>
        <v/>
      </c>
      <c r="AI237" s="59" t="str">
        <f t="shared" si="468"/>
        <v/>
      </c>
      <c r="AJ237" s="58" t="str">
        <f t="shared" si="468"/>
        <v/>
      </c>
      <c r="AK237" s="59" t="str">
        <f t="shared" si="468"/>
        <v/>
      </c>
      <c r="AL237" s="58" t="str">
        <f t="shared" si="468"/>
        <v/>
      </c>
      <c r="AM237" s="60">
        <f t="shared" si="468"/>
        <v>7</v>
      </c>
    </row>
    <row r="238" ht="15.75" customHeight="1">
      <c r="A238" s="64">
        <v>233.0</v>
      </c>
      <c r="B238" s="51" t="str">
        <f>VLOOKUP(A238,Times_2023!B235:C665,2,FALSE)</f>
        <v>0:29:14</v>
      </c>
      <c r="C238" s="52" t="str">
        <f>VLOOKUP($A238,Raw,3,FALSE)</f>
        <v>Kayleigh King</v>
      </c>
      <c r="D238" s="62" t="str">
        <f>VLOOKUP($A238,Raw,2,FALSE)</f>
        <v>RR</v>
      </c>
      <c r="E238" s="62" t="str">
        <f>VLOOKUP($A238,Raw,4,FALSE)</f>
        <v>F</v>
      </c>
      <c r="F238" s="62">
        <f t="shared" si="5"/>
        <v>60</v>
      </c>
      <c r="G238" s="63" t="str">
        <f t="shared" si="6"/>
        <v>RR-F</v>
      </c>
      <c r="H238" s="22" t="str">
        <f t="shared" ref="H238:W238" si="469">IF($G238=H$4&amp;"-"&amp;H$5,IF(COUNTIF($G$6:$G238,"="&amp;$G238)&gt;5,"",$F238),"")</f>
        <v/>
      </c>
      <c r="I238" s="23" t="str">
        <f t="shared" si="469"/>
        <v/>
      </c>
      <c r="J238" s="24" t="str">
        <f t="shared" si="469"/>
        <v/>
      </c>
      <c r="K238" s="23" t="str">
        <f t="shared" si="469"/>
        <v/>
      </c>
      <c r="L238" s="24" t="str">
        <f t="shared" si="469"/>
        <v/>
      </c>
      <c r="M238" s="23" t="str">
        <f t="shared" si="469"/>
        <v/>
      </c>
      <c r="N238" s="24" t="str">
        <f t="shared" si="469"/>
        <v/>
      </c>
      <c r="O238" s="23" t="str">
        <f t="shared" si="469"/>
        <v/>
      </c>
      <c r="P238" s="24" t="str">
        <f t="shared" si="469"/>
        <v/>
      </c>
      <c r="Q238" s="23" t="str">
        <f t="shared" si="469"/>
        <v/>
      </c>
      <c r="R238" s="24" t="str">
        <f t="shared" si="469"/>
        <v/>
      </c>
      <c r="S238" s="23" t="str">
        <f t="shared" si="469"/>
        <v/>
      </c>
      <c r="T238" s="24" t="str">
        <f t="shared" si="469"/>
        <v/>
      </c>
      <c r="U238" s="23" t="str">
        <f t="shared" si="469"/>
        <v/>
      </c>
      <c r="V238" s="24" t="str">
        <f t="shared" si="469"/>
        <v/>
      </c>
      <c r="W238" s="25" t="str">
        <f t="shared" si="469"/>
        <v/>
      </c>
      <c r="X238" s="58" t="str">
        <f t="shared" ref="X238:AM238" si="470">IF($G238=X$4&amp;"-"&amp;X$5,IF(COUNTIF($G$6:$G238,"="&amp;$G238)&gt;1000,"",MAX(X$6:X237)+1),"")</f>
        <v/>
      </c>
      <c r="Y238" s="59" t="str">
        <f t="shared" si="470"/>
        <v/>
      </c>
      <c r="Z238" s="58" t="str">
        <f t="shared" si="470"/>
        <v/>
      </c>
      <c r="AA238" s="59" t="str">
        <f t="shared" si="470"/>
        <v/>
      </c>
      <c r="AB238" s="58" t="str">
        <f t="shared" si="470"/>
        <v/>
      </c>
      <c r="AC238" s="59" t="str">
        <f t="shared" si="470"/>
        <v/>
      </c>
      <c r="AD238" s="58" t="str">
        <f t="shared" si="470"/>
        <v/>
      </c>
      <c r="AE238" s="59" t="str">
        <f t="shared" si="470"/>
        <v/>
      </c>
      <c r="AF238" s="58" t="str">
        <f t="shared" si="470"/>
        <v/>
      </c>
      <c r="AG238" s="59" t="str">
        <f t="shared" si="470"/>
        <v/>
      </c>
      <c r="AH238" s="58" t="str">
        <f t="shared" si="470"/>
        <v/>
      </c>
      <c r="AI238" s="59" t="str">
        <f t="shared" si="470"/>
        <v/>
      </c>
      <c r="AJ238" s="58" t="str">
        <f t="shared" si="470"/>
        <v/>
      </c>
      <c r="AK238" s="59">
        <f t="shared" si="470"/>
        <v>9</v>
      </c>
      <c r="AL238" s="58" t="str">
        <f t="shared" si="470"/>
        <v/>
      </c>
      <c r="AM238" s="60" t="str">
        <f t="shared" si="470"/>
        <v/>
      </c>
    </row>
    <row r="239" ht="15.75" customHeight="1">
      <c r="A239" s="61">
        <v>234.0</v>
      </c>
      <c r="B239" s="51" t="str">
        <f>VLOOKUP(A239,Times_2023!B236:C666,2,FALSE)</f>
        <v>0:29:17</v>
      </c>
      <c r="C239" s="52" t="str">
        <f>VLOOKUP($A239,Raw,3,FALSE)</f>
        <v>Brian Munns</v>
      </c>
      <c r="D239" s="62" t="str">
        <f>VLOOKUP($A239,Raw,2,FALSE)</f>
        <v>NJ</v>
      </c>
      <c r="E239" s="62" t="str">
        <f>VLOOKUP($A239,Raw,4,FALSE)</f>
        <v>M</v>
      </c>
      <c r="F239" s="62">
        <f t="shared" si="5"/>
        <v>174</v>
      </c>
      <c r="G239" s="63" t="str">
        <f t="shared" si="6"/>
        <v>NJ-M</v>
      </c>
      <c r="H239" s="22" t="str">
        <f t="shared" ref="H239:W239" si="471">IF($G239=H$4&amp;"-"&amp;H$5,IF(COUNTIF($G$6:$G239,"="&amp;$G239)&gt;5,"",$F239),"")</f>
        <v/>
      </c>
      <c r="I239" s="23" t="str">
        <f t="shared" si="471"/>
        <v/>
      </c>
      <c r="J239" s="24" t="str">
        <f t="shared" si="471"/>
        <v/>
      </c>
      <c r="K239" s="23" t="str">
        <f t="shared" si="471"/>
        <v/>
      </c>
      <c r="L239" s="24" t="str">
        <f t="shared" si="471"/>
        <v/>
      </c>
      <c r="M239" s="23" t="str">
        <f t="shared" si="471"/>
        <v/>
      </c>
      <c r="N239" s="24" t="str">
        <f t="shared" si="471"/>
        <v/>
      </c>
      <c r="O239" s="23" t="str">
        <f t="shared" si="471"/>
        <v/>
      </c>
      <c r="P239" s="24" t="str">
        <f t="shared" si="471"/>
        <v/>
      </c>
      <c r="Q239" s="23" t="str">
        <f t="shared" si="471"/>
        <v/>
      </c>
      <c r="R239" s="24" t="str">
        <f t="shared" si="471"/>
        <v/>
      </c>
      <c r="S239" s="23" t="str">
        <f t="shared" si="471"/>
        <v/>
      </c>
      <c r="T239" s="24" t="str">
        <f t="shared" si="471"/>
        <v/>
      </c>
      <c r="U239" s="23" t="str">
        <f t="shared" si="471"/>
        <v/>
      </c>
      <c r="V239" s="24" t="str">
        <f t="shared" si="471"/>
        <v/>
      </c>
      <c r="W239" s="25" t="str">
        <f t="shared" si="471"/>
        <v/>
      </c>
      <c r="X239" s="58" t="str">
        <f t="shared" ref="X239:AM239" si="472">IF($G239=X$4&amp;"-"&amp;X$5,IF(COUNTIF($G$6:$G239,"="&amp;$G239)&gt;1000,"",MAX(X$6:X238)+1),"")</f>
        <v/>
      </c>
      <c r="Y239" s="59" t="str">
        <f t="shared" si="472"/>
        <v/>
      </c>
      <c r="Z239" s="58" t="str">
        <f t="shared" si="472"/>
        <v/>
      </c>
      <c r="AA239" s="59" t="str">
        <f t="shared" si="472"/>
        <v/>
      </c>
      <c r="AB239" s="58" t="str">
        <f t="shared" si="472"/>
        <v/>
      </c>
      <c r="AC239" s="59" t="str">
        <f t="shared" si="472"/>
        <v/>
      </c>
      <c r="AD239" s="58" t="str">
        <f t="shared" si="472"/>
        <v/>
      </c>
      <c r="AE239" s="59" t="str">
        <f t="shared" si="472"/>
        <v/>
      </c>
      <c r="AF239" s="58" t="str">
        <f t="shared" si="472"/>
        <v/>
      </c>
      <c r="AG239" s="59" t="str">
        <f t="shared" si="472"/>
        <v/>
      </c>
      <c r="AH239" s="58">
        <f t="shared" si="472"/>
        <v>19</v>
      </c>
      <c r="AI239" s="59" t="str">
        <f t="shared" si="472"/>
        <v/>
      </c>
      <c r="AJ239" s="58" t="str">
        <f t="shared" si="472"/>
        <v/>
      </c>
      <c r="AK239" s="59" t="str">
        <f t="shared" si="472"/>
        <v/>
      </c>
      <c r="AL239" s="58" t="str">
        <f t="shared" si="472"/>
        <v/>
      </c>
      <c r="AM239" s="60" t="str">
        <f t="shared" si="472"/>
        <v/>
      </c>
    </row>
    <row r="240" ht="15.75" customHeight="1">
      <c r="A240" s="64">
        <v>235.0</v>
      </c>
      <c r="B240" s="51" t="str">
        <f>VLOOKUP(A240,Times_2023!B237:C667,2,FALSE)</f>
        <v>0:29:24</v>
      </c>
      <c r="C240" s="52" t="str">
        <f>VLOOKUP($A240,Raw,3,FALSE)</f>
        <v>Jonathan Price</v>
      </c>
      <c r="D240" s="62" t="str">
        <f>VLOOKUP($A240,Raw,2,FALSE)</f>
        <v>ELY</v>
      </c>
      <c r="E240" s="62" t="str">
        <f>VLOOKUP($A240,Raw,4,FALSE)</f>
        <v>M</v>
      </c>
      <c r="F240" s="62">
        <f t="shared" si="5"/>
        <v>175</v>
      </c>
      <c r="G240" s="63" t="str">
        <f t="shared" si="6"/>
        <v>ELY-M</v>
      </c>
      <c r="H240" s="22" t="str">
        <f t="shared" ref="H240:W240" si="473">IF($G240=H$4&amp;"-"&amp;H$5,IF(COUNTIF($G$6:$G240,"="&amp;$G240)&gt;5,"",$F240),"")</f>
        <v/>
      </c>
      <c r="I240" s="23" t="str">
        <f t="shared" si="473"/>
        <v/>
      </c>
      <c r="J240" s="24" t="str">
        <f t="shared" si="473"/>
        <v/>
      </c>
      <c r="K240" s="23" t="str">
        <f t="shared" si="473"/>
        <v/>
      </c>
      <c r="L240" s="24" t="str">
        <f t="shared" si="473"/>
        <v/>
      </c>
      <c r="M240" s="23" t="str">
        <f t="shared" si="473"/>
        <v/>
      </c>
      <c r="N240" s="24" t="str">
        <f t="shared" si="473"/>
        <v/>
      </c>
      <c r="O240" s="23" t="str">
        <f t="shared" si="473"/>
        <v/>
      </c>
      <c r="P240" s="24" t="str">
        <f t="shared" si="473"/>
        <v/>
      </c>
      <c r="Q240" s="23" t="str">
        <f t="shared" si="473"/>
        <v/>
      </c>
      <c r="R240" s="24" t="str">
        <f t="shared" si="473"/>
        <v/>
      </c>
      <c r="S240" s="23" t="str">
        <f t="shared" si="473"/>
        <v/>
      </c>
      <c r="T240" s="24" t="str">
        <f t="shared" si="473"/>
        <v/>
      </c>
      <c r="U240" s="23" t="str">
        <f t="shared" si="473"/>
        <v/>
      </c>
      <c r="V240" s="24" t="str">
        <f t="shared" si="473"/>
        <v/>
      </c>
      <c r="W240" s="25" t="str">
        <f t="shared" si="473"/>
        <v/>
      </c>
      <c r="X240" s="58" t="str">
        <f t="shared" ref="X240:AM240" si="474">IF($G240=X$4&amp;"-"&amp;X$5,IF(COUNTIF($G$6:$G240,"="&amp;$G240)&gt;1000,"",MAX(X$6:X239)+1),"")</f>
        <v/>
      </c>
      <c r="Y240" s="59" t="str">
        <f t="shared" si="474"/>
        <v/>
      </c>
      <c r="Z240" s="58" t="str">
        <f t="shared" si="474"/>
        <v/>
      </c>
      <c r="AA240" s="59" t="str">
        <f t="shared" si="474"/>
        <v/>
      </c>
      <c r="AB240" s="58">
        <f t="shared" si="474"/>
        <v>35</v>
      </c>
      <c r="AC240" s="59" t="str">
        <f t="shared" si="474"/>
        <v/>
      </c>
      <c r="AD240" s="58" t="str">
        <f t="shared" si="474"/>
        <v/>
      </c>
      <c r="AE240" s="59" t="str">
        <f t="shared" si="474"/>
        <v/>
      </c>
      <c r="AF240" s="58" t="str">
        <f t="shared" si="474"/>
        <v/>
      </c>
      <c r="AG240" s="59" t="str">
        <f t="shared" si="474"/>
        <v/>
      </c>
      <c r="AH240" s="58" t="str">
        <f t="shared" si="474"/>
        <v/>
      </c>
      <c r="AI240" s="59" t="str">
        <f t="shared" si="474"/>
        <v/>
      </c>
      <c r="AJ240" s="58" t="str">
        <f t="shared" si="474"/>
        <v/>
      </c>
      <c r="AK240" s="59" t="str">
        <f t="shared" si="474"/>
        <v/>
      </c>
      <c r="AL240" s="58" t="str">
        <f t="shared" si="474"/>
        <v/>
      </c>
      <c r="AM240" s="60" t="str">
        <f t="shared" si="474"/>
        <v/>
      </c>
    </row>
    <row r="241" ht="15.75" customHeight="1">
      <c r="A241" s="61">
        <v>236.0</v>
      </c>
      <c r="B241" s="51" t="str">
        <f>VLOOKUP(A241,Times_2023!B238:C668,2,FALSE)</f>
        <v>0:29:27</v>
      </c>
      <c r="C241" s="52" t="str">
        <f>VLOOKUP($A241,Raw,3,FALSE)</f>
        <v>Andrew Rands</v>
      </c>
      <c r="D241" s="62" t="str">
        <f>VLOOKUP($A241,Raw,2,FALSE)</f>
        <v>ELY</v>
      </c>
      <c r="E241" s="62" t="str">
        <f>VLOOKUP($A241,Raw,4,FALSE)</f>
        <v>M</v>
      </c>
      <c r="F241" s="62">
        <f t="shared" si="5"/>
        <v>176</v>
      </c>
      <c r="G241" s="63" t="str">
        <f t="shared" si="6"/>
        <v>ELY-M</v>
      </c>
      <c r="H241" s="22" t="str">
        <f t="shared" ref="H241:W241" si="475">IF($G241=H$4&amp;"-"&amp;H$5,IF(COUNTIF($G$6:$G241,"="&amp;$G241)&gt;5,"",$F241),"")</f>
        <v/>
      </c>
      <c r="I241" s="23" t="str">
        <f t="shared" si="475"/>
        <v/>
      </c>
      <c r="J241" s="24" t="str">
        <f t="shared" si="475"/>
        <v/>
      </c>
      <c r="K241" s="23" t="str">
        <f t="shared" si="475"/>
        <v/>
      </c>
      <c r="L241" s="24" t="str">
        <f t="shared" si="475"/>
        <v/>
      </c>
      <c r="M241" s="23" t="str">
        <f t="shared" si="475"/>
        <v/>
      </c>
      <c r="N241" s="24" t="str">
        <f t="shared" si="475"/>
        <v/>
      </c>
      <c r="O241" s="23" t="str">
        <f t="shared" si="475"/>
        <v/>
      </c>
      <c r="P241" s="24" t="str">
        <f t="shared" si="475"/>
        <v/>
      </c>
      <c r="Q241" s="23" t="str">
        <f t="shared" si="475"/>
        <v/>
      </c>
      <c r="R241" s="24" t="str">
        <f t="shared" si="475"/>
        <v/>
      </c>
      <c r="S241" s="23" t="str">
        <f t="shared" si="475"/>
        <v/>
      </c>
      <c r="T241" s="24" t="str">
        <f t="shared" si="475"/>
        <v/>
      </c>
      <c r="U241" s="23" t="str">
        <f t="shared" si="475"/>
        <v/>
      </c>
      <c r="V241" s="24" t="str">
        <f t="shared" si="475"/>
        <v/>
      </c>
      <c r="W241" s="25" t="str">
        <f t="shared" si="475"/>
        <v/>
      </c>
      <c r="X241" s="58" t="str">
        <f t="shared" ref="X241:AM241" si="476">IF($G241=X$4&amp;"-"&amp;X$5,IF(COUNTIF($G$6:$G241,"="&amp;$G241)&gt;1000,"",MAX(X$6:X240)+1),"")</f>
        <v/>
      </c>
      <c r="Y241" s="59" t="str">
        <f t="shared" si="476"/>
        <v/>
      </c>
      <c r="Z241" s="58" t="str">
        <f t="shared" si="476"/>
        <v/>
      </c>
      <c r="AA241" s="59" t="str">
        <f t="shared" si="476"/>
        <v/>
      </c>
      <c r="AB241" s="58">
        <f t="shared" si="476"/>
        <v>36</v>
      </c>
      <c r="AC241" s="59" t="str">
        <f t="shared" si="476"/>
        <v/>
      </c>
      <c r="AD241" s="58" t="str">
        <f t="shared" si="476"/>
        <v/>
      </c>
      <c r="AE241" s="59" t="str">
        <f t="shared" si="476"/>
        <v/>
      </c>
      <c r="AF241" s="58" t="str">
        <f t="shared" si="476"/>
        <v/>
      </c>
      <c r="AG241" s="59" t="str">
        <f t="shared" si="476"/>
        <v/>
      </c>
      <c r="AH241" s="58" t="str">
        <f t="shared" si="476"/>
        <v/>
      </c>
      <c r="AI241" s="59" t="str">
        <f t="shared" si="476"/>
        <v/>
      </c>
      <c r="AJ241" s="58" t="str">
        <f t="shared" si="476"/>
        <v/>
      </c>
      <c r="AK241" s="59" t="str">
        <f t="shared" si="476"/>
        <v/>
      </c>
      <c r="AL241" s="58" t="str">
        <f t="shared" si="476"/>
        <v/>
      </c>
      <c r="AM241" s="60" t="str">
        <f t="shared" si="476"/>
        <v/>
      </c>
    </row>
    <row r="242" ht="15.75" customHeight="1">
      <c r="A242" s="64">
        <v>237.0</v>
      </c>
      <c r="B242" s="51" t="str">
        <f>VLOOKUP(A242,Times_2023!B239:C669,2,FALSE)</f>
        <v>0:29:34</v>
      </c>
      <c r="C242" s="52" t="str">
        <f>VLOOKUP($A242,Raw,3,FALSE)</f>
        <v>Tracey Read</v>
      </c>
      <c r="D242" s="62" t="str">
        <f>VLOOKUP($A242,Raw,2,FALSE)</f>
        <v>HI</v>
      </c>
      <c r="E242" s="62" t="str">
        <f>VLOOKUP($A242,Raw,4,FALSE)</f>
        <v>F</v>
      </c>
      <c r="F242" s="62">
        <f t="shared" si="5"/>
        <v>61</v>
      </c>
      <c r="G242" s="63" t="str">
        <f t="shared" si="6"/>
        <v>HI-F</v>
      </c>
      <c r="H242" s="22" t="str">
        <f t="shared" ref="H242:W242" si="477">IF($G242=H$4&amp;"-"&amp;H$5,IF(COUNTIF($G$6:$G242,"="&amp;$G242)&gt;5,"",$F242),"")</f>
        <v/>
      </c>
      <c r="I242" s="23" t="str">
        <f t="shared" si="477"/>
        <v/>
      </c>
      <c r="J242" s="24" t="str">
        <f t="shared" si="477"/>
        <v/>
      </c>
      <c r="K242" s="23" t="str">
        <f t="shared" si="477"/>
        <v/>
      </c>
      <c r="L242" s="24" t="str">
        <f t="shared" si="477"/>
        <v/>
      </c>
      <c r="M242" s="23" t="str">
        <f t="shared" si="477"/>
        <v/>
      </c>
      <c r="N242" s="24" t="str">
        <f t="shared" si="477"/>
        <v/>
      </c>
      <c r="O242" s="23" t="str">
        <f t="shared" si="477"/>
        <v/>
      </c>
      <c r="P242" s="24" t="str">
        <f t="shared" si="477"/>
        <v/>
      </c>
      <c r="Q242" s="23" t="str">
        <f t="shared" si="477"/>
        <v/>
      </c>
      <c r="R242" s="24" t="str">
        <f t="shared" si="477"/>
        <v/>
      </c>
      <c r="S242" s="23" t="str">
        <f t="shared" si="477"/>
        <v/>
      </c>
      <c r="T242" s="24" t="str">
        <f t="shared" si="477"/>
        <v/>
      </c>
      <c r="U242" s="23" t="str">
        <f t="shared" si="477"/>
        <v/>
      </c>
      <c r="V242" s="24" t="str">
        <f t="shared" si="477"/>
        <v/>
      </c>
      <c r="W242" s="25" t="str">
        <f t="shared" si="477"/>
        <v/>
      </c>
      <c r="X242" s="58" t="str">
        <f t="shared" ref="X242:AM242" si="478">IF($G242=X$4&amp;"-"&amp;X$5,IF(COUNTIF($G$6:$G242,"="&amp;$G242)&gt;1000,"",MAX(X$6:X241)+1),"")</f>
        <v/>
      </c>
      <c r="Y242" s="59" t="str">
        <f t="shared" si="478"/>
        <v/>
      </c>
      <c r="Z242" s="58" t="str">
        <f t="shared" si="478"/>
        <v/>
      </c>
      <c r="AA242" s="59" t="str">
        <f t="shared" si="478"/>
        <v/>
      </c>
      <c r="AB242" s="58" t="str">
        <f t="shared" si="478"/>
        <v/>
      </c>
      <c r="AC242" s="59" t="str">
        <f t="shared" si="478"/>
        <v/>
      </c>
      <c r="AD242" s="58" t="str">
        <f t="shared" si="478"/>
        <v/>
      </c>
      <c r="AE242" s="59">
        <f t="shared" si="478"/>
        <v>10</v>
      </c>
      <c r="AF242" s="58" t="str">
        <f t="shared" si="478"/>
        <v/>
      </c>
      <c r="AG242" s="59" t="str">
        <f t="shared" si="478"/>
        <v/>
      </c>
      <c r="AH242" s="58" t="str">
        <f t="shared" si="478"/>
        <v/>
      </c>
      <c r="AI242" s="59" t="str">
        <f t="shared" si="478"/>
        <v/>
      </c>
      <c r="AJ242" s="58" t="str">
        <f t="shared" si="478"/>
        <v/>
      </c>
      <c r="AK242" s="59" t="str">
        <f t="shared" si="478"/>
        <v/>
      </c>
      <c r="AL242" s="58" t="str">
        <f t="shared" si="478"/>
        <v/>
      </c>
      <c r="AM242" s="60" t="str">
        <f t="shared" si="478"/>
        <v/>
      </c>
    </row>
    <row r="243" ht="15.75" customHeight="1">
      <c r="A243" s="61">
        <v>238.0</v>
      </c>
      <c r="B243" s="51" t="str">
        <f>VLOOKUP(A243,Times_2023!B240:C670,2,FALSE)</f>
        <v>0:29:35</v>
      </c>
      <c r="C243" s="52" t="str">
        <f>VLOOKUP($A243,Raw,3,FALSE)</f>
        <v>Emily Moore</v>
      </c>
      <c r="D243" s="62" t="str">
        <f>VLOOKUP($A243,Raw,2,FALSE)</f>
        <v>HI</v>
      </c>
      <c r="E243" s="62" t="str">
        <f>VLOOKUP($A243,Raw,4,FALSE)</f>
        <v>F</v>
      </c>
      <c r="F243" s="62">
        <f t="shared" si="5"/>
        <v>62</v>
      </c>
      <c r="G243" s="63" t="str">
        <f t="shared" si="6"/>
        <v>HI-F</v>
      </c>
      <c r="H243" s="22" t="str">
        <f t="shared" ref="H243:W243" si="479">IF($G243=H$4&amp;"-"&amp;H$5,IF(COUNTIF($G$6:$G243,"="&amp;$G243)&gt;5,"",$F243),"")</f>
        <v/>
      </c>
      <c r="I243" s="23" t="str">
        <f t="shared" si="479"/>
        <v/>
      </c>
      <c r="J243" s="24" t="str">
        <f t="shared" si="479"/>
        <v/>
      </c>
      <c r="K243" s="23" t="str">
        <f t="shared" si="479"/>
        <v/>
      </c>
      <c r="L243" s="24" t="str">
        <f t="shared" si="479"/>
        <v/>
      </c>
      <c r="M243" s="23" t="str">
        <f t="shared" si="479"/>
        <v/>
      </c>
      <c r="N243" s="24" t="str">
        <f t="shared" si="479"/>
        <v/>
      </c>
      <c r="O243" s="23" t="str">
        <f t="shared" si="479"/>
        <v/>
      </c>
      <c r="P243" s="24" t="str">
        <f t="shared" si="479"/>
        <v/>
      </c>
      <c r="Q243" s="23" t="str">
        <f t="shared" si="479"/>
        <v/>
      </c>
      <c r="R243" s="24" t="str">
        <f t="shared" si="479"/>
        <v/>
      </c>
      <c r="S243" s="23" t="str">
        <f t="shared" si="479"/>
        <v/>
      </c>
      <c r="T243" s="24" t="str">
        <f t="shared" si="479"/>
        <v/>
      </c>
      <c r="U243" s="23" t="str">
        <f t="shared" si="479"/>
        <v/>
      </c>
      <c r="V243" s="24" t="str">
        <f t="shared" si="479"/>
        <v/>
      </c>
      <c r="W243" s="25" t="str">
        <f t="shared" si="479"/>
        <v/>
      </c>
      <c r="X243" s="58" t="str">
        <f t="shared" ref="X243:AM243" si="480">IF($G243=X$4&amp;"-"&amp;X$5,IF(COUNTIF($G$6:$G243,"="&amp;$G243)&gt;1000,"",MAX(X$6:X242)+1),"")</f>
        <v/>
      </c>
      <c r="Y243" s="59" t="str">
        <f t="shared" si="480"/>
        <v/>
      </c>
      <c r="Z243" s="58" t="str">
        <f t="shared" si="480"/>
        <v/>
      </c>
      <c r="AA243" s="59" t="str">
        <f t="shared" si="480"/>
        <v/>
      </c>
      <c r="AB243" s="58" t="str">
        <f t="shared" si="480"/>
        <v/>
      </c>
      <c r="AC243" s="59" t="str">
        <f t="shared" si="480"/>
        <v/>
      </c>
      <c r="AD243" s="58" t="str">
        <f t="shared" si="480"/>
        <v/>
      </c>
      <c r="AE243" s="59">
        <f t="shared" si="480"/>
        <v>11</v>
      </c>
      <c r="AF243" s="58" t="str">
        <f t="shared" si="480"/>
        <v/>
      </c>
      <c r="AG243" s="59" t="str">
        <f t="shared" si="480"/>
        <v/>
      </c>
      <c r="AH243" s="58" t="str">
        <f t="shared" si="480"/>
        <v/>
      </c>
      <c r="AI243" s="59" t="str">
        <f t="shared" si="480"/>
        <v/>
      </c>
      <c r="AJ243" s="58" t="str">
        <f t="shared" si="480"/>
        <v/>
      </c>
      <c r="AK243" s="59" t="str">
        <f t="shared" si="480"/>
        <v/>
      </c>
      <c r="AL243" s="58" t="str">
        <f t="shared" si="480"/>
        <v/>
      </c>
      <c r="AM243" s="60" t="str">
        <f t="shared" si="480"/>
        <v/>
      </c>
    </row>
    <row r="244" ht="15.75" customHeight="1">
      <c r="A244" s="64">
        <v>239.0</v>
      </c>
      <c r="B244" s="51" t="str">
        <f>VLOOKUP(A244,Times_2023!B241:C671,2,FALSE)</f>
        <v>0:29:36</v>
      </c>
      <c r="C244" s="52" t="str">
        <f>VLOOKUP($A244,Raw,3,FALSE)</f>
        <v>Andrew Scarlett</v>
      </c>
      <c r="D244" s="62" t="str">
        <f>VLOOKUP($A244,Raw,2,FALSE)</f>
        <v>ELY</v>
      </c>
      <c r="E244" s="62" t="str">
        <f>VLOOKUP($A244,Raw,4,FALSE)</f>
        <v>M</v>
      </c>
      <c r="F244" s="62">
        <f t="shared" si="5"/>
        <v>177</v>
      </c>
      <c r="G244" s="63" t="str">
        <f t="shared" si="6"/>
        <v>ELY-M</v>
      </c>
      <c r="H244" s="22" t="str">
        <f t="shared" ref="H244:W244" si="481">IF($G244=H$4&amp;"-"&amp;H$5,IF(COUNTIF($G$6:$G244,"="&amp;$G244)&gt;5,"",$F244),"")</f>
        <v/>
      </c>
      <c r="I244" s="23" t="str">
        <f t="shared" si="481"/>
        <v/>
      </c>
      <c r="J244" s="24" t="str">
        <f t="shared" si="481"/>
        <v/>
      </c>
      <c r="K244" s="23" t="str">
        <f t="shared" si="481"/>
        <v/>
      </c>
      <c r="L244" s="24" t="str">
        <f t="shared" si="481"/>
        <v/>
      </c>
      <c r="M244" s="23" t="str">
        <f t="shared" si="481"/>
        <v/>
      </c>
      <c r="N244" s="24" t="str">
        <f t="shared" si="481"/>
        <v/>
      </c>
      <c r="O244" s="23" t="str">
        <f t="shared" si="481"/>
        <v/>
      </c>
      <c r="P244" s="24" t="str">
        <f t="shared" si="481"/>
        <v/>
      </c>
      <c r="Q244" s="23" t="str">
        <f t="shared" si="481"/>
        <v/>
      </c>
      <c r="R244" s="24" t="str">
        <f t="shared" si="481"/>
        <v/>
      </c>
      <c r="S244" s="23" t="str">
        <f t="shared" si="481"/>
        <v/>
      </c>
      <c r="T244" s="24" t="str">
        <f t="shared" si="481"/>
        <v/>
      </c>
      <c r="U244" s="23" t="str">
        <f t="shared" si="481"/>
        <v/>
      </c>
      <c r="V244" s="24" t="str">
        <f t="shared" si="481"/>
        <v/>
      </c>
      <c r="W244" s="25" t="str">
        <f t="shared" si="481"/>
        <v/>
      </c>
      <c r="X244" s="58" t="str">
        <f t="shared" ref="X244:AM244" si="482">IF($G244=X$4&amp;"-"&amp;X$5,IF(COUNTIF($G$6:$G244,"="&amp;$G244)&gt;1000,"",MAX(X$6:X243)+1),"")</f>
        <v/>
      </c>
      <c r="Y244" s="59" t="str">
        <f t="shared" si="482"/>
        <v/>
      </c>
      <c r="Z244" s="58" t="str">
        <f t="shared" si="482"/>
        <v/>
      </c>
      <c r="AA244" s="59" t="str">
        <f t="shared" si="482"/>
        <v/>
      </c>
      <c r="AB244" s="58">
        <f t="shared" si="482"/>
        <v>37</v>
      </c>
      <c r="AC244" s="59" t="str">
        <f t="shared" si="482"/>
        <v/>
      </c>
      <c r="AD244" s="58" t="str">
        <f t="shared" si="482"/>
        <v/>
      </c>
      <c r="AE244" s="59" t="str">
        <f t="shared" si="482"/>
        <v/>
      </c>
      <c r="AF244" s="58" t="str">
        <f t="shared" si="482"/>
        <v/>
      </c>
      <c r="AG244" s="59" t="str">
        <f t="shared" si="482"/>
        <v/>
      </c>
      <c r="AH244" s="58" t="str">
        <f t="shared" si="482"/>
        <v/>
      </c>
      <c r="AI244" s="59" t="str">
        <f t="shared" si="482"/>
        <v/>
      </c>
      <c r="AJ244" s="58" t="str">
        <f t="shared" si="482"/>
        <v/>
      </c>
      <c r="AK244" s="59" t="str">
        <f t="shared" si="482"/>
        <v/>
      </c>
      <c r="AL244" s="58" t="str">
        <f t="shared" si="482"/>
        <v/>
      </c>
      <c r="AM244" s="60" t="str">
        <f t="shared" si="482"/>
        <v/>
      </c>
    </row>
    <row r="245" ht="15.75" customHeight="1">
      <c r="A245" s="61">
        <v>240.0</v>
      </c>
      <c r="B245" s="51" t="str">
        <f>VLOOKUP(A245,Times_2023!B242:C672,2,FALSE)</f>
        <v>0:29:37</v>
      </c>
      <c r="C245" s="52" t="str">
        <f>VLOOKUP($A245,Raw,3,FALSE)</f>
        <v>Iain Rogers</v>
      </c>
      <c r="D245" s="62" t="str">
        <f>VLOOKUP($A245,Raw,2,FALSE)</f>
        <v>SS</v>
      </c>
      <c r="E245" s="62" t="str">
        <f>VLOOKUP($A245,Raw,4,FALSE)</f>
        <v>M</v>
      </c>
      <c r="F245" s="62">
        <f t="shared" si="5"/>
        <v>178</v>
      </c>
      <c r="G245" s="63" t="str">
        <f t="shared" si="6"/>
        <v>SS-M</v>
      </c>
      <c r="H245" s="22" t="str">
        <f t="shared" ref="H245:W245" si="483">IF($G245=H$4&amp;"-"&amp;H$5,IF(COUNTIF($G$6:$G245,"="&amp;$G245)&gt;5,"",$F245),"")</f>
        <v/>
      </c>
      <c r="I245" s="23" t="str">
        <f t="shared" si="483"/>
        <v/>
      </c>
      <c r="J245" s="24" t="str">
        <f t="shared" si="483"/>
        <v/>
      </c>
      <c r="K245" s="23" t="str">
        <f t="shared" si="483"/>
        <v/>
      </c>
      <c r="L245" s="24" t="str">
        <f t="shared" si="483"/>
        <v/>
      </c>
      <c r="M245" s="23" t="str">
        <f t="shared" si="483"/>
        <v/>
      </c>
      <c r="N245" s="24" t="str">
        <f t="shared" si="483"/>
        <v/>
      </c>
      <c r="O245" s="23" t="str">
        <f t="shared" si="483"/>
        <v/>
      </c>
      <c r="P245" s="24" t="str">
        <f t="shared" si="483"/>
        <v/>
      </c>
      <c r="Q245" s="23" t="str">
        <f t="shared" si="483"/>
        <v/>
      </c>
      <c r="R245" s="24" t="str">
        <f t="shared" si="483"/>
        <v/>
      </c>
      <c r="S245" s="23" t="str">
        <f t="shared" si="483"/>
        <v/>
      </c>
      <c r="T245" s="24" t="str">
        <f t="shared" si="483"/>
        <v/>
      </c>
      <c r="U245" s="23" t="str">
        <f t="shared" si="483"/>
        <v/>
      </c>
      <c r="V245" s="24" t="str">
        <f t="shared" si="483"/>
        <v/>
      </c>
      <c r="W245" s="25" t="str">
        <f t="shared" si="483"/>
        <v/>
      </c>
      <c r="X245" s="58" t="str">
        <f t="shared" ref="X245:AM245" si="484">IF($G245=X$4&amp;"-"&amp;X$5,IF(COUNTIF($G$6:$G245,"="&amp;$G245)&gt;1000,"",MAX(X$6:X244)+1),"")</f>
        <v/>
      </c>
      <c r="Y245" s="59" t="str">
        <f t="shared" si="484"/>
        <v/>
      </c>
      <c r="Z245" s="58" t="str">
        <f t="shared" si="484"/>
        <v/>
      </c>
      <c r="AA245" s="59" t="str">
        <f t="shared" si="484"/>
        <v/>
      </c>
      <c r="AB245" s="58" t="str">
        <f t="shared" si="484"/>
        <v/>
      </c>
      <c r="AC245" s="59" t="str">
        <f t="shared" si="484"/>
        <v/>
      </c>
      <c r="AD245" s="58" t="str">
        <f t="shared" si="484"/>
        <v/>
      </c>
      <c r="AE245" s="59" t="str">
        <f t="shared" si="484"/>
        <v/>
      </c>
      <c r="AF245" s="58" t="str">
        <f t="shared" si="484"/>
        <v/>
      </c>
      <c r="AG245" s="59" t="str">
        <f t="shared" si="484"/>
        <v/>
      </c>
      <c r="AH245" s="58" t="str">
        <f t="shared" si="484"/>
        <v/>
      </c>
      <c r="AI245" s="59" t="str">
        <f t="shared" si="484"/>
        <v/>
      </c>
      <c r="AJ245" s="58" t="str">
        <f t="shared" si="484"/>
        <v/>
      </c>
      <c r="AK245" s="59" t="str">
        <f t="shared" si="484"/>
        <v/>
      </c>
      <c r="AL245" s="58">
        <f t="shared" si="484"/>
        <v>18</v>
      </c>
      <c r="AM245" s="60" t="str">
        <f t="shared" si="484"/>
        <v/>
      </c>
    </row>
    <row r="246" ht="15.75" customHeight="1">
      <c r="A246" s="64">
        <v>241.0</v>
      </c>
      <c r="B246" s="51" t="str">
        <f>VLOOKUP(A246,Times_2023!B243:C673,2,FALSE)</f>
        <v>0:29:41</v>
      </c>
      <c r="C246" s="52" t="str">
        <f>VLOOKUP($A246,Raw,3,FALSE)</f>
        <v>Jane Cuthbert</v>
      </c>
      <c r="D246" s="62" t="str">
        <f>VLOOKUP($A246,Raw,2,FALSE)</f>
        <v>ELY</v>
      </c>
      <c r="E246" s="62" t="str">
        <f>VLOOKUP($A246,Raw,4,FALSE)</f>
        <v>F</v>
      </c>
      <c r="F246" s="62">
        <f t="shared" si="5"/>
        <v>63</v>
      </c>
      <c r="G246" s="63" t="str">
        <f t="shared" si="6"/>
        <v>ELY-F</v>
      </c>
      <c r="H246" s="22" t="str">
        <f t="shared" ref="H246:W246" si="485">IF($G246=H$4&amp;"-"&amp;H$5,IF(COUNTIF($G$6:$G246,"="&amp;$G246)&gt;5,"",$F246),"")</f>
        <v/>
      </c>
      <c r="I246" s="23" t="str">
        <f t="shared" si="485"/>
        <v/>
      </c>
      <c r="J246" s="24" t="str">
        <f t="shared" si="485"/>
        <v/>
      </c>
      <c r="K246" s="23" t="str">
        <f t="shared" si="485"/>
        <v/>
      </c>
      <c r="L246" s="24" t="str">
        <f t="shared" si="485"/>
        <v/>
      </c>
      <c r="M246" s="23" t="str">
        <f t="shared" si="485"/>
        <v/>
      </c>
      <c r="N246" s="24" t="str">
        <f t="shared" si="485"/>
        <v/>
      </c>
      <c r="O246" s="23" t="str">
        <f t="shared" si="485"/>
        <v/>
      </c>
      <c r="P246" s="24" t="str">
        <f t="shared" si="485"/>
        <v/>
      </c>
      <c r="Q246" s="23" t="str">
        <f t="shared" si="485"/>
        <v/>
      </c>
      <c r="R246" s="24" t="str">
        <f t="shared" si="485"/>
        <v/>
      </c>
      <c r="S246" s="23" t="str">
        <f t="shared" si="485"/>
        <v/>
      </c>
      <c r="T246" s="24" t="str">
        <f t="shared" si="485"/>
        <v/>
      </c>
      <c r="U246" s="23" t="str">
        <f t="shared" si="485"/>
        <v/>
      </c>
      <c r="V246" s="24" t="str">
        <f t="shared" si="485"/>
        <v/>
      </c>
      <c r="W246" s="25" t="str">
        <f t="shared" si="485"/>
        <v/>
      </c>
      <c r="X246" s="58" t="str">
        <f t="shared" ref="X246:AM246" si="486">IF($G246=X$4&amp;"-"&amp;X$5,IF(COUNTIF($G$6:$G246,"="&amp;$G246)&gt;1000,"",MAX(X$6:X245)+1),"")</f>
        <v/>
      </c>
      <c r="Y246" s="59" t="str">
        <f t="shared" si="486"/>
        <v/>
      </c>
      <c r="Z246" s="58" t="str">
        <f t="shared" si="486"/>
        <v/>
      </c>
      <c r="AA246" s="59" t="str">
        <f t="shared" si="486"/>
        <v/>
      </c>
      <c r="AB246" s="58" t="str">
        <f t="shared" si="486"/>
        <v/>
      </c>
      <c r="AC246" s="59">
        <f t="shared" si="486"/>
        <v>10</v>
      </c>
      <c r="AD246" s="58" t="str">
        <f t="shared" si="486"/>
        <v/>
      </c>
      <c r="AE246" s="59" t="str">
        <f t="shared" si="486"/>
        <v/>
      </c>
      <c r="AF246" s="58" t="str">
        <f t="shared" si="486"/>
        <v/>
      </c>
      <c r="AG246" s="59" t="str">
        <f t="shared" si="486"/>
        <v/>
      </c>
      <c r="AH246" s="58" t="str">
        <f t="shared" si="486"/>
        <v/>
      </c>
      <c r="AI246" s="59" t="str">
        <f t="shared" si="486"/>
        <v/>
      </c>
      <c r="AJ246" s="58" t="str">
        <f t="shared" si="486"/>
        <v/>
      </c>
      <c r="AK246" s="59" t="str">
        <f t="shared" si="486"/>
        <v/>
      </c>
      <c r="AL246" s="58" t="str">
        <f t="shared" si="486"/>
        <v/>
      </c>
      <c r="AM246" s="60" t="str">
        <f t="shared" si="486"/>
        <v/>
      </c>
    </row>
    <row r="247" ht="15.75" customHeight="1">
      <c r="A247" s="61">
        <v>242.0</v>
      </c>
      <c r="B247" s="51" t="str">
        <f>VLOOKUP(A247,Times_2023!B244:C674,2,FALSE)</f>
        <v>0:29:48</v>
      </c>
      <c r="C247" s="52" t="str">
        <f>VLOOKUP($A247,Raw,3,FALSE)</f>
        <v>Angela Brennan</v>
      </c>
      <c r="D247" s="62" t="str">
        <f>VLOOKUP($A247,Raw,2,FALSE)</f>
        <v>NJ</v>
      </c>
      <c r="E247" s="62" t="str">
        <f>VLOOKUP($A247,Raw,4,FALSE)</f>
        <v>F</v>
      </c>
      <c r="F247" s="62">
        <f t="shared" si="5"/>
        <v>64</v>
      </c>
      <c r="G247" s="63" t="str">
        <f t="shared" si="6"/>
        <v>NJ-F</v>
      </c>
      <c r="H247" s="22" t="str">
        <f t="shared" ref="H247:W247" si="487">IF($G247=H$4&amp;"-"&amp;H$5,IF(COUNTIF($G$6:$G247,"="&amp;$G247)&gt;5,"",$F247),"")</f>
        <v/>
      </c>
      <c r="I247" s="23" t="str">
        <f t="shared" si="487"/>
        <v/>
      </c>
      <c r="J247" s="24" t="str">
        <f t="shared" si="487"/>
        <v/>
      </c>
      <c r="K247" s="23" t="str">
        <f t="shared" si="487"/>
        <v/>
      </c>
      <c r="L247" s="24" t="str">
        <f t="shared" si="487"/>
        <v/>
      </c>
      <c r="M247" s="23" t="str">
        <f t="shared" si="487"/>
        <v/>
      </c>
      <c r="N247" s="24" t="str">
        <f t="shared" si="487"/>
        <v/>
      </c>
      <c r="O247" s="23" t="str">
        <f t="shared" si="487"/>
        <v/>
      </c>
      <c r="P247" s="24" t="str">
        <f t="shared" si="487"/>
        <v/>
      </c>
      <c r="Q247" s="23" t="str">
        <f t="shared" si="487"/>
        <v/>
      </c>
      <c r="R247" s="24" t="str">
        <f t="shared" si="487"/>
        <v/>
      </c>
      <c r="S247" s="23" t="str">
        <f t="shared" si="487"/>
        <v/>
      </c>
      <c r="T247" s="24" t="str">
        <f t="shared" si="487"/>
        <v/>
      </c>
      <c r="U247" s="23" t="str">
        <f t="shared" si="487"/>
        <v/>
      </c>
      <c r="V247" s="24" t="str">
        <f t="shared" si="487"/>
        <v/>
      </c>
      <c r="W247" s="25" t="str">
        <f t="shared" si="487"/>
        <v/>
      </c>
      <c r="X247" s="58" t="str">
        <f t="shared" ref="X247:AM247" si="488">IF($G247=X$4&amp;"-"&amp;X$5,IF(COUNTIF($G$6:$G247,"="&amp;$G247)&gt;1000,"",MAX(X$6:X246)+1),"")</f>
        <v/>
      </c>
      <c r="Y247" s="59" t="str">
        <f t="shared" si="488"/>
        <v/>
      </c>
      <c r="Z247" s="58" t="str">
        <f t="shared" si="488"/>
        <v/>
      </c>
      <c r="AA247" s="59" t="str">
        <f t="shared" si="488"/>
        <v/>
      </c>
      <c r="AB247" s="58" t="str">
        <f t="shared" si="488"/>
        <v/>
      </c>
      <c r="AC247" s="59" t="str">
        <f t="shared" si="488"/>
        <v/>
      </c>
      <c r="AD247" s="58" t="str">
        <f t="shared" si="488"/>
        <v/>
      </c>
      <c r="AE247" s="59" t="str">
        <f t="shared" si="488"/>
        <v/>
      </c>
      <c r="AF247" s="58" t="str">
        <f t="shared" si="488"/>
        <v/>
      </c>
      <c r="AG247" s="59" t="str">
        <f t="shared" si="488"/>
        <v/>
      </c>
      <c r="AH247" s="58" t="str">
        <f t="shared" si="488"/>
        <v/>
      </c>
      <c r="AI247" s="59">
        <f t="shared" si="488"/>
        <v>7</v>
      </c>
      <c r="AJ247" s="58" t="str">
        <f t="shared" si="488"/>
        <v/>
      </c>
      <c r="AK247" s="59" t="str">
        <f t="shared" si="488"/>
        <v/>
      </c>
      <c r="AL247" s="58" t="str">
        <f t="shared" si="488"/>
        <v/>
      </c>
      <c r="AM247" s="60" t="str">
        <f t="shared" si="488"/>
        <v/>
      </c>
    </row>
    <row r="248" ht="15.75" customHeight="1">
      <c r="A248" s="64">
        <v>243.0</v>
      </c>
      <c r="B248" s="51" t="str">
        <f>VLOOKUP(A248,Times_2023!B245:C675,2,FALSE)</f>
        <v>0:29:49</v>
      </c>
      <c r="C248" s="52" t="str">
        <f>VLOOKUP($A248,Raw,3,FALSE)</f>
        <v>Charlotte Nevison</v>
      </c>
      <c r="D248" s="62" t="str">
        <f>VLOOKUP($A248,Raw,2,FALSE)</f>
        <v>ELY</v>
      </c>
      <c r="E248" s="62" t="str">
        <f>VLOOKUP($A248,Raw,4,FALSE)</f>
        <v>F</v>
      </c>
      <c r="F248" s="62">
        <f t="shared" si="5"/>
        <v>65</v>
      </c>
      <c r="G248" s="63" t="str">
        <f t="shared" si="6"/>
        <v>ELY-F</v>
      </c>
      <c r="H248" s="22" t="str">
        <f t="shared" ref="H248:W248" si="489">IF($G248=H$4&amp;"-"&amp;H$5,IF(COUNTIF($G$6:$G248,"="&amp;$G248)&gt;5,"",$F248),"")</f>
        <v/>
      </c>
      <c r="I248" s="23" t="str">
        <f t="shared" si="489"/>
        <v/>
      </c>
      <c r="J248" s="24" t="str">
        <f t="shared" si="489"/>
        <v/>
      </c>
      <c r="K248" s="23" t="str">
        <f t="shared" si="489"/>
        <v/>
      </c>
      <c r="L248" s="24" t="str">
        <f t="shared" si="489"/>
        <v/>
      </c>
      <c r="M248" s="23" t="str">
        <f t="shared" si="489"/>
        <v/>
      </c>
      <c r="N248" s="24" t="str">
        <f t="shared" si="489"/>
        <v/>
      </c>
      <c r="O248" s="23" t="str">
        <f t="shared" si="489"/>
        <v/>
      </c>
      <c r="P248" s="24" t="str">
        <f t="shared" si="489"/>
        <v/>
      </c>
      <c r="Q248" s="23" t="str">
        <f t="shared" si="489"/>
        <v/>
      </c>
      <c r="R248" s="24" t="str">
        <f t="shared" si="489"/>
        <v/>
      </c>
      <c r="S248" s="23" t="str">
        <f t="shared" si="489"/>
        <v/>
      </c>
      <c r="T248" s="24" t="str">
        <f t="shared" si="489"/>
        <v/>
      </c>
      <c r="U248" s="23" t="str">
        <f t="shared" si="489"/>
        <v/>
      </c>
      <c r="V248" s="24" t="str">
        <f t="shared" si="489"/>
        <v/>
      </c>
      <c r="W248" s="25" t="str">
        <f t="shared" si="489"/>
        <v/>
      </c>
      <c r="X248" s="58" t="str">
        <f t="shared" ref="X248:AM248" si="490">IF($G248=X$4&amp;"-"&amp;X$5,IF(COUNTIF($G$6:$G248,"="&amp;$G248)&gt;1000,"",MAX(X$6:X247)+1),"")</f>
        <v/>
      </c>
      <c r="Y248" s="59" t="str">
        <f t="shared" si="490"/>
        <v/>
      </c>
      <c r="Z248" s="58" t="str">
        <f t="shared" si="490"/>
        <v/>
      </c>
      <c r="AA248" s="59" t="str">
        <f t="shared" si="490"/>
        <v/>
      </c>
      <c r="AB248" s="58" t="str">
        <f t="shared" si="490"/>
        <v/>
      </c>
      <c r="AC248" s="59">
        <f t="shared" si="490"/>
        <v>11</v>
      </c>
      <c r="AD248" s="58" t="str">
        <f t="shared" si="490"/>
        <v/>
      </c>
      <c r="AE248" s="59" t="str">
        <f t="shared" si="490"/>
        <v/>
      </c>
      <c r="AF248" s="58" t="str">
        <f t="shared" si="490"/>
        <v/>
      </c>
      <c r="AG248" s="59" t="str">
        <f t="shared" si="490"/>
        <v/>
      </c>
      <c r="AH248" s="58" t="str">
        <f t="shared" si="490"/>
        <v/>
      </c>
      <c r="AI248" s="59" t="str">
        <f t="shared" si="490"/>
        <v/>
      </c>
      <c r="AJ248" s="58" t="str">
        <f t="shared" si="490"/>
        <v/>
      </c>
      <c r="AK248" s="59" t="str">
        <f t="shared" si="490"/>
        <v/>
      </c>
      <c r="AL248" s="58" t="str">
        <f t="shared" si="490"/>
        <v/>
      </c>
      <c r="AM248" s="60" t="str">
        <f t="shared" si="490"/>
        <v/>
      </c>
    </row>
    <row r="249" ht="15.75" customHeight="1">
      <c r="A249" s="61">
        <v>244.0</v>
      </c>
      <c r="B249" s="51" t="str">
        <f>VLOOKUP(A249,Times_2023!B246:C676,2,FALSE)</f>
        <v>0:29:56</v>
      </c>
      <c r="C249" s="52" t="str">
        <f>VLOOKUP($A249,Raw,3,FALSE)</f>
        <v>David Mail</v>
      </c>
      <c r="D249" s="62" t="str">
        <f>VLOOKUP($A249,Raw,2,FALSE)</f>
        <v>CAC</v>
      </c>
      <c r="E249" s="62" t="str">
        <f>VLOOKUP($A249,Raw,4,FALSE)</f>
        <v>M</v>
      </c>
      <c r="F249" s="62">
        <f t="shared" si="5"/>
        <v>179</v>
      </c>
      <c r="G249" s="63" t="str">
        <f t="shared" si="6"/>
        <v>CAC-M</v>
      </c>
      <c r="H249" s="22" t="str">
        <f t="shared" ref="H249:W249" si="491">IF($G249=H$4&amp;"-"&amp;H$5,IF(COUNTIF($G$6:$G249,"="&amp;$G249)&gt;5,"",$F249),"")</f>
        <v/>
      </c>
      <c r="I249" s="23" t="str">
        <f t="shared" si="491"/>
        <v/>
      </c>
      <c r="J249" s="24" t="str">
        <f t="shared" si="491"/>
        <v/>
      </c>
      <c r="K249" s="23" t="str">
        <f t="shared" si="491"/>
        <v/>
      </c>
      <c r="L249" s="24" t="str">
        <f t="shared" si="491"/>
        <v/>
      </c>
      <c r="M249" s="23" t="str">
        <f t="shared" si="491"/>
        <v/>
      </c>
      <c r="N249" s="24" t="str">
        <f t="shared" si="491"/>
        <v/>
      </c>
      <c r="O249" s="23" t="str">
        <f t="shared" si="491"/>
        <v/>
      </c>
      <c r="P249" s="24" t="str">
        <f t="shared" si="491"/>
        <v/>
      </c>
      <c r="Q249" s="23" t="str">
        <f t="shared" si="491"/>
        <v/>
      </c>
      <c r="R249" s="24" t="str">
        <f t="shared" si="491"/>
        <v/>
      </c>
      <c r="S249" s="23" t="str">
        <f t="shared" si="491"/>
        <v/>
      </c>
      <c r="T249" s="24" t="str">
        <f t="shared" si="491"/>
        <v/>
      </c>
      <c r="U249" s="23" t="str">
        <f t="shared" si="491"/>
        <v/>
      </c>
      <c r="V249" s="24" t="str">
        <f t="shared" si="491"/>
        <v/>
      </c>
      <c r="W249" s="25" t="str">
        <f t="shared" si="491"/>
        <v/>
      </c>
      <c r="X249" s="58">
        <f t="shared" ref="X249:AM249" si="492">IF($G249=X$4&amp;"-"&amp;X$5,IF(COUNTIF($G$6:$G249,"="&amp;$G249)&gt;1000,"",MAX(X$6:X248)+1),"")</f>
        <v>32</v>
      </c>
      <c r="Y249" s="59" t="str">
        <f t="shared" si="492"/>
        <v/>
      </c>
      <c r="Z249" s="58" t="str">
        <f t="shared" si="492"/>
        <v/>
      </c>
      <c r="AA249" s="59" t="str">
        <f t="shared" si="492"/>
        <v/>
      </c>
      <c r="AB249" s="58" t="str">
        <f t="shared" si="492"/>
        <v/>
      </c>
      <c r="AC249" s="59" t="str">
        <f t="shared" si="492"/>
        <v/>
      </c>
      <c r="AD249" s="58" t="str">
        <f t="shared" si="492"/>
        <v/>
      </c>
      <c r="AE249" s="59" t="str">
        <f t="shared" si="492"/>
        <v/>
      </c>
      <c r="AF249" s="58" t="str">
        <f t="shared" si="492"/>
        <v/>
      </c>
      <c r="AG249" s="59" t="str">
        <f t="shared" si="492"/>
        <v/>
      </c>
      <c r="AH249" s="58" t="str">
        <f t="shared" si="492"/>
        <v/>
      </c>
      <c r="AI249" s="59" t="str">
        <f t="shared" si="492"/>
        <v/>
      </c>
      <c r="AJ249" s="58" t="str">
        <f t="shared" si="492"/>
        <v/>
      </c>
      <c r="AK249" s="59" t="str">
        <f t="shared" si="492"/>
        <v/>
      </c>
      <c r="AL249" s="58" t="str">
        <f t="shared" si="492"/>
        <v/>
      </c>
      <c r="AM249" s="60" t="str">
        <f t="shared" si="492"/>
        <v/>
      </c>
    </row>
    <row r="250" ht="15.75" customHeight="1">
      <c r="A250" s="64">
        <v>245.0</v>
      </c>
      <c r="B250" s="51" t="str">
        <f>VLOOKUP(A250,Times_2023!B247:C677,2,FALSE)</f>
        <v>0:29:59</v>
      </c>
      <c r="C250" s="52" t="str">
        <f>VLOOKUP($A250,Raw,3,FALSE)</f>
        <v>Ruth Eberhardt</v>
      </c>
      <c r="D250" s="62" t="str">
        <f>VLOOKUP($A250,Raw,2,FALSE)</f>
        <v>NJ</v>
      </c>
      <c r="E250" s="62" t="str">
        <f>VLOOKUP($A250,Raw,4,FALSE)</f>
        <v>F</v>
      </c>
      <c r="F250" s="62">
        <f t="shared" si="5"/>
        <v>66</v>
      </c>
      <c r="G250" s="63" t="str">
        <f t="shared" si="6"/>
        <v>NJ-F</v>
      </c>
      <c r="H250" s="22" t="str">
        <f t="shared" ref="H250:W250" si="493">IF($G250=H$4&amp;"-"&amp;H$5,IF(COUNTIF($G$6:$G250,"="&amp;$G250)&gt;5,"",$F250),"")</f>
        <v/>
      </c>
      <c r="I250" s="23" t="str">
        <f t="shared" si="493"/>
        <v/>
      </c>
      <c r="J250" s="24" t="str">
        <f t="shared" si="493"/>
        <v/>
      </c>
      <c r="K250" s="23" t="str">
        <f t="shared" si="493"/>
        <v/>
      </c>
      <c r="L250" s="24" t="str">
        <f t="shared" si="493"/>
        <v/>
      </c>
      <c r="M250" s="23" t="str">
        <f t="shared" si="493"/>
        <v/>
      </c>
      <c r="N250" s="24" t="str">
        <f t="shared" si="493"/>
        <v/>
      </c>
      <c r="O250" s="23" t="str">
        <f t="shared" si="493"/>
        <v/>
      </c>
      <c r="P250" s="24" t="str">
        <f t="shared" si="493"/>
        <v/>
      </c>
      <c r="Q250" s="23" t="str">
        <f t="shared" si="493"/>
        <v/>
      </c>
      <c r="R250" s="24" t="str">
        <f t="shared" si="493"/>
        <v/>
      </c>
      <c r="S250" s="23" t="str">
        <f t="shared" si="493"/>
        <v/>
      </c>
      <c r="T250" s="24" t="str">
        <f t="shared" si="493"/>
        <v/>
      </c>
      <c r="U250" s="23" t="str">
        <f t="shared" si="493"/>
        <v/>
      </c>
      <c r="V250" s="24" t="str">
        <f t="shared" si="493"/>
        <v/>
      </c>
      <c r="W250" s="25" t="str">
        <f t="shared" si="493"/>
        <v/>
      </c>
      <c r="X250" s="58" t="str">
        <f t="shared" ref="X250:AM250" si="494">IF($G250=X$4&amp;"-"&amp;X$5,IF(COUNTIF($G$6:$G250,"="&amp;$G250)&gt;1000,"",MAX(X$6:X249)+1),"")</f>
        <v/>
      </c>
      <c r="Y250" s="59" t="str">
        <f t="shared" si="494"/>
        <v/>
      </c>
      <c r="Z250" s="58" t="str">
        <f t="shared" si="494"/>
        <v/>
      </c>
      <c r="AA250" s="59" t="str">
        <f t="shared" si="494"/>
        <v/>
      </c>
      <c r="AB250" s="58" t="str">
        <f t="shared" si="494"/>
        <v/>
      </c>
      <c r="AC250" s="59" t="str">
        <f t="shared" si="494"/>
        <v/>
      </c>
      <c r="AD250" s="58" t="str">
        <f t="shared" si="494"/>
        <v/>
      </c>
      <c r="AE250" s="59" t="str">
        <f t="shared" si="494"/>
        <v/>
      </c>
      <c r="AF250" s="58" t="str">
        <f t="shared" si="494"/>
        <v/>
      </c>
      <c r="AG250" s="59" t="str">
        <f t="shared" si="494"/>
        <v/>
      </c>
      <c r="AH250" s="58" t="str">
        <f t="shared" si="494"/>
        <v/>
      </c>
      <c r="AI250" s="59">
        <f t="shared" si="494"/>
        <v>8</v>
      </c>
      <c r="AJ250" s="58" t="str">
        <f t="shared" si="494"/>
        <v/>
      </c>
      <c r="AK250" s="59" t="str">
        <f t="shared" si="494"/>
        <v/>
      </c>
      <c r="AL250" s="58" t="str">
        <f t="shared" si="494"/>
        <v/>
      </c>
      <c r="AM250" s="60" t="str">
        <f t="shared" si="494"/>
        <v/>
      </c>
    </row>
    <row r="251" ht="15.75" customHeight="1">
      <c r="A251" s="61">
        <v>246.0</v>
      </c>
      <c r="B251" s="51" t="str">
        <f>VLOOKUP(A251,Times_2023!B248:C678,2,FALSE)</f>
        <v>0:30:05</v>
      </c>
      <c r="C251" s="52" t="str">
        <f>VLOOKUP($A251,Raw,3,FALSE)</f>
        <v>Rachel Everitt</v>
      </c>
      <c r="D251" s="62" t="str">
        <f>VLOOKUP($A251,Raw,2,FALSE)</f>
        <v>SS</v>
      </c>
      <c r="E251" s="62" t="str">
        <f>VLOOKUP($A251,Raw,4,FALSE)</f>
        <v>F</v>
      </c>
      <c r="F251" s="62">
        <f t="shared" si="5"/>
        <v>67</v>
      </c>
      <c r="G251" s="63" t="str">
        <f t="shared" si="6"/>
        <v>SS-F</v>
      </c>
      <c r="H251" s="22" t="str">
        <f t="shared" ref="H251:W251" si="495">IF($G251=H$4&amp;"-"&amp;H$5,IF(COUNTIF($G$6:$G251,"="&amp;$G251)&gt;5,"",$F251),"")</f>
        <v/>
      </c>
      <c r="I251" s="23" t="str">
        <f t="shared" si="495"/>
        <v/>
      </c>
      <c r="J251" s="24" t="str">
        <f t="shared" si="495"/>
        <v/>
      </c>
      <c r="K251" s="23" t="str">
        <f t="shared" si="495"/>
        <v/>
      </c>
      <c r="L251" s="24" t="str">
        <f t="shared" si="495"/>
        <v/>
      </c>
      <c r="M251" s="23" t="str">
        <f t="shared" si="495"/>
        <v/>
      </c>
      <c r="N251" s="24" t="str">
        <f t="shared" si="495"/>
        <v/>
      </c>
      <c r="O251" s="23" t="str">
        <f t="shared" si="495"/>
        <v/>
      </c>
      <c r="P251" s="24" t="str">
        <f t="shared" si="495"/>
        <v/>
      </c>
      <c r="Q251" s="23" t="str">
        <f t="shared" si="495"/>
        <v/>
      </c>
      <c r="R251" s="24" t="str">
        <f t="shared" si="495"/>
        <v/>
      </c>
      <c r="S251" s="23" t="str">
        <f t="shared" si="495"/>
        <v/>
      </c>
      <c r="T251" s="24" t="str">
        <f t="shared" si="495"/>
        <v/>
      </c>
      <c r="U251" s="23" t="str">
        <f t="shared" si="495"/>
        <v/>
      </c>
      <c r="V251" s="24" t="str">
        <f t="shared" si="495"/>
        <v/>
      </c>
      <c r="W251" s="25" t="str">
        <f t="shared" si="495"/>
        <v/>
      </c>
      <c r="X251" s="58" t="str">
        <f t="shared" ref="X251:AM251" si="496">IF($G251=X$4&amp;"-"&amp;X$5,IF(COUNTIF($G$6:$G251,"="&amp;$G251)&gt;1000,"",MAX(X$6:X250)+1),"")</f>
        <v/>
      </c>
      <c r="Y251" s="59" t="str">
        <f t="shared" si="496"/>
        <v/>
      </c>
      <c r="Z251" s="58" t="str">
        <f t="shared" si="496"/>
        <v/>
      </c>
      <c r="AA251" s="59" t="str">
        <f t="shared" si="496"/>
        <v/>
      </c>
      <c r="AB251" s="58" t="str">
        <f t="shared" si="496"/>
        <v/>
      </c>
      <c r="AC251" s="59" t="str">
        <f t="shared" si="496"/>
        <v/>
      </c>
      <c r="AD251" s="58" t="str">
        <f t="shared" si="496"/>
        <v/>
      </c>
      <c r="AE251" s="59" t="str">
        <f t="shared" si="496"/>
        <v/>
      </c>
      <c r="AF251" s="58" t="str">
        <f t="shared" si="496"/>
        <v/>
      </c>
      <c r="AG251" s="59" t="str">
        <f t="shared" si="496"/>
        <v/>
      </c>
      <c r="AH251" s="58" t="str">
        <f t="shared" si="496"/>
        <v/>
      </c>
      <c r="AI251" s="59" t="str">
        <f t="shared" si="496"/>
        <v/>
      </c>
      <c r="AJ251" s="58" t="str">
        <f t="shared" si="496"/>
        <v/>
      </c>
      <c r="AK251" s="59" t="str">
        <f t="shared" si="496"/>
        <v/>
      </c>
      <c r="AL251" s="58" t="str">
        <f t="shared" si="496"/>
        <v/>
      </c>
      <c r="AM251" s="60">
        <f t="shared" si="496"/>
        <v>8</v>
      </c>
    </row>
    <row r="252" ht="15.75" customHeight="1">
      <c r="A252" s="64">
        <v>247.0</v>
      </c>
      <c r="B252" s="51" t="str">
        <f>VLOOKUP(A252,Times_2023!B249:C679,2,FALSE)</f>
        <v>0:30:06</v>
      </c>
      <c r="C252" s="52" t="str">
        <f>VLOOKUP($A252,Raw,3,FALSE)</f>
        <v>Suzanne Bailey</v>
      </c>
      <c r="D252" s="62" t="str">
        <f>VLOOKUP($A252,Raw,2,FALSE)</f>
        <v>NJ</v>
      </c>
      <c r="E252" s="62" t="str">
        <f>VLOOKUP($A252,Raw,4,FALSE)</f>
        <v>F</v>
      </c>
      <c r="F252" s="62">
        <f t="shared" si="5"/>
        <v>68</v>
      </c>
      <c r="G252" s="63" t="str">
        <f t="shared" si="6"/>
        <v>NJ-F</v>
      </c>
      <c r="H252" s="22" t="str">
        <f t="shared" ref="H252:W252" si="497">IF($G252=H$4&amp;"-"&amp;H$5,IF(COUNTIF($G$6:$G252,"="&amp;$G252)&gt;5,"",$F252),"")</f>
        <v/>
      </c>
      <c r="I252" s="23" t="str">
        <f t="shared" si="497"/>
        <v/>
      </c>
      <c r="J252" s="24" t="str">
        <f t="shared" si="497"/>
        <v/>
      </c>
      <c r="K252" s="23" t="str">
        <f t="shared" si="497"/>
        <v/>
      </c>
      <c r="L252" s="24" t="str">
        <f t="shared" si="497"/>
        <v/>
      </c>
      <c r="M252" s="23" t="str">
        <f t="shared" si="497"/>
        <v/>
      </c>
      <c r="N252" s="24" t="str">
        <f t="shared" si="497"/>
        <v/>
      </c>
      <c r="O252" s="23" t="str">
        <f t="shared" si="497"/>
        <v/>
      </c>
      <c r="P252" s="24" t="str">
        <f t="shared" si="497"/>
        <v/>
      </c>
      <c r="Q252" s="23" t="str">
        <f t="shared" si="497"/>
        <v/>
      </c>
      <c r="R252" s="24" t="str">
        <f t="shared" si="497"/>
        <v/>
      </c>
      <c r="S252" s="23" t="str">
        <f t="shared" si="497"/>
        <v/>
      </c>
      <c r="T252" s="24" t="str">
        <f t="shared" si="497"/>
        <v/>
      </c>
      <c r="U252" s="23" t="str">
        <f t="shared" si="497"/>
        <v/>
      </c>
      <c r="V252" s="24" t="str">
        <f t="shared" si="497"/>
        <v/>
      </c>
      <c r="W252" s="25" t="str">
        <f t="shared" si="497"/>
        <v/>
      </c>
      <c r="X252" s="58" t="str">
        <f t="shared" ref="X252:AM252" si="498">IF($G252=X$4&amp;"-"&amp;X$5,IF(COUNTIF($G$6:$G252,"="&amp;$G252)&gt;1000,"",MAX(X$6:X251)+1),"")</f>
        <v/>
      </c>
      <c r="Y252" s="59" t="str">
        <f t="shared" si="498"/>
        <v/>
      </c>
      <c r="Z252" s="58" t="str">
        <f t="shared" si="498"/>
        <v/>
      </c>
      <c r="AA252" s="59" t="str">
        <f t="shared" si="498"/>
        <v/>
      </c>
      <c r="AB252" s="58" t="str">
        <f t="shared" si="498"/>
        <v/>
      </c>
      <c r="AC252" s="59" t="str">
        <f t="shared" si="498"/>
        <v/>
      </c>
      <c r="AD252" s="58" t="str">
        <f t="shared" si="498"/>
        <v/>
      </c>
      <c r="AE252" s="59" t="str">
        <f t="shared" si="498"/>
        <v/>
      </c>
      <c r="AF252" s="58" t="str">
        <f t="shared" si="498"/>
        <v/>
      </c>
      <c r="AG252" s="59" t="str">
        <f t="shared" si="498"/>
        <v/>
      </c>
      <c r="AH252" s="58" t="str">
        <f t="shared" si="498"/>
        <v/>
      </c>
      <c r="AI252" s="59">
        <f t="shared" si="498"/>
        <v>9</v>
      </c>
      <c r="AJ252" s="58" t="str">
        <f t="shared" si="498"/>
        <v/>
      </c>
      <c r="AK252" s="59" t="str">
        <f t="shared" si="498"/>
        <v/>
      </c>
      <c r="AL252" s="58" t="str">
        <f t="shared" si="498"/>
        <v/>
      </c>
      <c r="AM252" s="60" t="str">
        <f t="shared" si="498"/>
        <v/>
      </c>
    </row>
    <row r="253" ht="15.75" customHeight="1">
      <c r="A253" s="61">
        <v>248.0</v>
      </c>
      <c r="B253" s="51" t="str">
        <f>VLOOKUP(A253,Times_2023!B250:C680,2,FALSE)</f>
        <v>0:30:09</v>
      </c>
      <c r="C253" s="52" t="str">
        <f>VLOOKUP($A253,Raw,3,FALSE)</f>
        <v>Les Bass</v>
      </c>
      <c r="D253" s="62" t="str">
        <f>VLOOKUP($A253,Raw,2,FALSE)</f>
        <v>RR</v>
      </c>
      <c r="E253" s="62" t="str">
        <f>VLOOKUP($A253,Raw,4,FALSE)</f>
        <v>M</v>
      </c>
      <c r="F253" s="62">
        <f t="shared" si="5"/>
        <v>180</v>
      </c>
      <c r="G253" s="63" t="str">
        <f t="shared" si="6"/>
        <v>RR-M</v>
      </c>
      <c r="H253" s="22" t="str">
        <f t="shared" ref="H253:W253" si="499">IF($G253=H$4&amp;"-"&amp;H$5,IF(COUNTIF($G$6:$G253,"="&amp;$G253)&gt;5,"",$F253),"")</f>
        <v/>
      </c>
      <c r="I253" s="23" t="str">
        <f t="shared" si="499"/>
        <v/>
      </c>
      <c r="J253" s="24" t="str">
        <f t="shared" si="499"/>
        <v/>
      </c>
      <c r="K253" s="23" t="str">
        <f t="shared" si="499"/>
        <v/>
      </c>
      <c r="L253" s="24" t="str">
        <f t="shared" si="499"/>
        <v/>
      </c>
      <c r="M253" s="23" t="str">
        <f t="shared" si="499"/>
        <v/>
      </c>
      <c r="N253" s="24" t="str">
        <f t="shared" si="499"/>
        <v/>
      </c>
      <c r="O253" s="23" t="str">
        <f t="shared" si="499"/>
        <v/>
      </c>
      <c r="P253" s="24" t="str">
        <f t="shared" si="499"/>
        <v/>
      </c>
      <c r="Q253" s="23" t="str">
        <f t="shared" si="499"/>
        <v/>
      </c>
      <c r="R253" s="24" t="str">
        <f t="shared" si="499"/>
        <v/>
      </c>
      <c r="S253" s="23" t="str">
        <f t="shared" si="499"/>
        <v/>
      </c>
      <c r="T253" s="24" t="str">
        <f t="shared" si="499"/>
        <v/>
      </c>
      <c r="U253" s="23" t="str">
        <f t="shared" si="499"/>
        <v/>
      </c>
      <c r="V253" s="24" t="str">
        <f t="shared" si="499"/>
        <v/>
      </c>
      <c r="W253" s="25" t="str">
        <f t="shared" si="499"/>
        <v/>
      </c>
      <c r="X253" s="58" t="str">
        <f t="shared" ref="X253:AM253" si="500">IF($G253=X$4&amp;"-"&amp;X$5,IF(COUNTIF($G$6:$G253,"="&amp;$G253)&gt;1000,"",MAX(X$6:X252)+1),"")</f>
        <v/>
      </c>
      <c r="Y253" s="59" t="str">
        <f t="shared" si="500"/>
        <v/>
      </c>
      <c r="Z253" s="58" t="str">
        <f t="shared" si="500"/>
        <v/>
      </c>
      <c r="AA253" s="59" t="str">
        <f t="shared" si="500"/>
        <v/>
      </c>
      <c r="AB253" s="58" t="str">
        <f t="shared" si="500"/>
        <v/>
      </c>
      <c r="AC253" s="59" t="str">
        <f t="shared" si="500"/>
        <v/>
      </c>
      <c r="AD253" s="58" t="str">
        <f t="shared" si="500"/>
        <v/>
      </c>
      <c r="AE253" s="59" t="str">
        <f t="shared" si="500"/>
        <v/>
      </c>
      <c r="AF253" s="58" t="str">
        <f t="shared" si="500"/>
        <v/>
      </c>
      <c r="AG253" s="59" t="str">
        <f t="shared" si="500"/>
        <v/>
      </c>
      <c r="AH253" s="58" t="str">
        <f t="shared" si="500"/>
        <v/>
      </c>
      <c r="AI253" s="59" t="str">
        <f t="shared" si="500"/>
        <v/>
      </c>
      <c r="AJ253" s="58">
        <f t="shared" si="500"/>
        <v>17</v>
      </c>
      <c r="AK253" s="59" t="str">
        <f t="shared" si="500"/>
        <v/>
      </c>
      <c r="AL253" s="58" t="str">
        <f t="shared" si="500"/>
        <v/>
      </c>
      <c r="AM253" s="60" t="str">
        <f t="shared" si="500"/>
        <v/>
      </c>
    </row>
    <row r="254" ht="15.75" customHeight="1">
      <c r="A254" s="64">
        <v>249.0</v>
      </c>
      <c r="B254" s="51" t="str">
        <f>VLOOKUP(A254,Times_2023!B251:C681,2,FALSE)</f>
        <v>0:30:10</v>
      </c>
      <c r="C254" s="52" t="str">
        <f>VLOOKUP($A254,Raw,3,FALSE)</f>
        <v>Suzzane De Vooght-Johnson</v>
      </c>
      <c r="D254" s="62" t="str">
        <f>VLOOKUP($A254,Raw,2,FALSE)</f>
        <v>RR</v>
      </c>
      <c r="E254" s="62" t="str">
        <f>VLOOKUP($A254,Raw,4,FALSE)</f>
        <v>F</v>
      </c>
      <c r="F254" s="62">
        <f t="shared" si="5"/>
        <v>69</v>
      </c>
      <c r="G254" s="63" t="str">
        <f t="shared" si="6"/>
        <v>RR-F</v>
      </c>
      <c r="H254" s="22" t="str">
        <f t="shared" ref="H254:W254" si="501">IF($G254=H$4&amp;"-"&amp;H$5,IF(COUNTIF($G$6:$G254,"="&amp;$G254)&gt;5,"",$F254),"")</f>
        <v/>
      </c>
      <c r="I254" s="23" t="str">
        <f t="shared" si="501"/>
        <v/>
      </c>
      <c r="J254" s="24" t="str">
        <f t="shared" si="501"/>
        <v/>
      </c>
      <c r="K254" s="23" t="str">
        <f t="shared" si="501"/>
        <v/>
      </c>
      <c r="L254" s="24" t="str">
        <f t="shared" si="501"/>
        <v/>
      </c>
      <c r="M254" s="23" t="str">
        <f t="shared" si="501"/>
        <v/>
      </c>
      <c r="N254" s="24" t="str">
        <f t="shared" si="501"/>
        <v/>
      </c>
      <c r="O254" s="23" t="str">
        <f t="shared" si="501"/>
        <v/>
      </c>
      <c r="P254" s="24" t="str">
        <f t="shared" si="501"/>
        <v/>
      </c>
      <c r="Q254" s="23" t="str">
        <f t="shared" si="501"/>
        <v/>
      </c>
      <c r="R254" s="24" t="str">
        <f t="shared" si="501"/>
        <v/>
      </c>
      <c r="S254" s="23" t="str">
        <f t="shared" si="501"/>
        <v/>
      </c>
      <c r="T254" s="24" t="str">
        <f t="shared" si="501"/>
        <v/>
      </c>
      <c r="U254" s="23" t="str">
        <f t="shared" si="501"/>
        <v/>
      </c>
      <c r="V254" s="24" t="str">
        <f t="shared" si="501"/>
        <v/>
      </c>
      <c r="W254" s="25" t="str">
        <f t="shared" si="501"/>
        <v/>
      </c>
      <c r="X254" s="58" t="str">
        <f t="shared" ref="X254:AM254" si="502">IF($G254=X$4&amp;"-"&amp;X$5,IF(COUNTIF($G$6:$G254,"="&amp;$G254)&gt;1000,"",MAX(X$6:X253)+1),"")</f>
        <v/>
      </c>
      <c r="Y254" s="59" t="str">
        <f t="shared" si="502"/>
        <v/>
      </c>
      <c r="Z254" s="58" t="str">
        <f t="shared" si="502"/>
        <v/>
      </c>
      <c r="AA254" s="59" t="str">
        <f t="shared" si="502"/>
        <v/>
      </c>
      <c r="AB254" s="58" t="str">
        <f t="shared" si="502"/>
        <v/>
      </c>
      <c r="AC254" s="59" t="str">
        <f t="shared" si="502"/>
        <v/>
      </c>
      <c r="AD254" s="58" t="str">
        <f t="shared" si="502"/>
        <v/>
      </c>
      <c r="AE254" s="59" t="str">
        <f t="shared" si="502"/>
        <v/>
      </c>
      <c r="AF254" s="58" t="str">
        <f t="shared" si="502"/>
        <v/>
      </c>
      <c r="AG254" s="59" t="str">
        <f t="shared" si="502"/>
        <v/>
      </c>
      <c r="AH254" s="58" t="str">
        <f t="shared" si="502"/>
        <v/>
      </c>
      <c r="AI254" s="59" t="str">
        <f t="shared" si="502"/>
        <v/>
      </c>
      <c r="AJ254" s="58" t="str">
        <f t="shared" si="502"/>
        <v/>
      </c>
      <c r="AK254" s="59">
        <f t="shared" si="502"/>
        <v>10</v>
      </c>
      <c r="AL254" s="58" t="str">
        <f t="shared" si="502"/>
        <v/>
      </c>
      <c r="AM254" s="60" t="str">
        <f t="shared" si="502"/>
        <v/>
      </c>
    </row>
    <row r="255" ht="15.75" customHeight="1">
      <c r="A255" s="61">
        <v>250.0</v>
      </c>
      <c r="B255" s="51" t="str">
        <f>VLOOKUP(A255,Times_2023!B252:C682,2,FALSE)</f>
        <v>0:30:14</v>
      </c>
      <c r="C255" s="52" t="str">
        <f>VLOOKUP($A255,Raw,3,FALSE)</f>
        <v>Sianie Painter</v>
      </c>
      <c r="D255" s="62" t="str">
        <f>VLOOKUP($A255,Raw,2,FALSE)</f>
        <v>NJ</v>
      </c>
      <c r="E255" s="62" t="str">
        <f>VLOOKUP($A255,Raw,4,FALSE)</f>
        <v>F</v>
      </c>
      <c r="F255" s="62">
        <f t="shared" si="5"/>
        <v>70</v>
      </c>
      <c r="G255" s="63" t="str">
        <f t="shared" si="6"/>
        <v>NJ-F</v>
      </c>
      <c r="H255" s="22" t="str">
        <f t="shared" ref="H255:W255" si="503">IF($G255=H$4&amp;"-"&amp;H$5,IF(COUNTIF($G$6:$G255,"="&amp;$G255)&gt;5,"",$F255),"")</f>
        <v/>
      </c>
      <c r="I255" s="23" t="str">
        <f t="shared" si="503"/>
        <v/>
      </c>
      <c r="J255" s="24" t="str">
        <f t="shared" si="503"/>
        <v/>
      </c>
      <c r="K255" s="23" t="str">
        <f t="shared" si="503"/>
        <v/>
      </c>
      <c r="L255" s="24" t="str">
        <f t="shared" si="503"/>
        <v/>
      </c>
      <c r="M255" s="23" t="str">
        <f t="shared" si="503"/>
        <v/>
      </c>
      <c r="N255" s="24" t="str">
        <f t="shared" si="503"/>
        <v/>
      </c>
      <c r="O255" s="23" t="str">
        <f t="shared" si="503"/>
        <v/>
      </c>
      <c r="P255" s="24" t="str">
        <f t="shared" si="503"/>
        <v/>
      </c>
      <c r="Q255" s="23" t="str">
        <f t="shared" si="503"/>
        <v/>
      </c>
      <c r="R255" s="24" t="str">
        <f t="shared" si="503"/>
        <v/>
      </c>
      <c r="S255" s="23" t="str">
        <f t="shared" si="503"/>
        <v/>
      </c>
      <c r="T255" s="24" t="str">
        <f t="shared" si="503"/>
        <v/>
      </c>
      <c r="U255" s="23" t="str">
        <f t="shared" si="503"/>
        <v/>
      </c>
      <c r="V255" s="24" t="str">
        <f t="shared" si="503"/>
        <v/>
      </c>
      <c r="W255" s="25" t="str">
        <f t="shared" si="503"/>
        <v/>
      </c>
      <c r="X255" s="58" t="str">
        <f t="shared" ref="X255:AM255" si="504">IF($G255=X$4&amp;"-"&amp;X$5,IF(COUNTIF($G$6:$G255,"="&amp;$G255)&gt;1000,"",MAX(X$6:X254)+1),"")</f>
        <v/>
      </c>
      <c r="Y255" s="59" t="str">
        <f t="shared" si="504"/>
        <v/>
      </c>
      <c r="Z255" s="58" t="str">
        <f t="shared" si="504"/>
        <v/>
      </c>
      <c r="AA255" s="59" t="str">
        <f t="shared" si="504"/>
        <v/>
      </c>
      <c r="AB255" s="58" t="str">
        <f t="shared" si="504"/>
        <v/>
      </c>
      <c r="AC255" s="59" t="str">
        <f t="shared" si="504"/>
        <v/>
      </c>
      <c r="AD255" s="58" t="str">
        <f t="shared" si="504"/>
        <v/>
      </c>
      <c r="AE255" s="59" t="str">
        <f t="shared" si="504"/>
        <v/>
      </c>
      <c r="AF255" s="58" t="str">
        <f t="shared" si="504"/>
        <v/>
      </c>
      <c r="AG255" s="59" t="str">
        <f t="shared" si="504"/>
        <v/>
      </c>
      <c r="AH255" s="58" t="str">
        <f t="shared" si="504"/>
        <v/>
      </c>
      <c r="AI255" s="59">
        <f t="shared" si="504"/>
        <v>10</v>
      </c>
      <c r="AJ255" s="58" t="str">
        <f t="shared" si="504"/>
        <v/>
      </c>
      <c r="AK255" s="59" t="str">
        <f t="shared" si="504"/>
        <v/>
      </c>
      <c r="AL255" s="58" t="str">
        <f t="shared" si="504"/>
        <v/>
      </c>
      <c r="AM255" s="60" t="str">
        <f t="shared" si="504"/>
        <v/>
      </c>
    </row>
    <row r="256" ht="15.75" customHeight="1">
      <c r="A256" s="64">
        <v>251.0</v>
      </c>
      <c r="B256" s="51" t="str">
        <f>VLOOKUP(A256,Times_2023!B253:C683,2,FALSE)</f>
        <v>0:30:18</v>
      </c>
      <c r="C256" s="52" t="str">
        <f>VLOOKUP($A256,Raw,3,FALSE)</f>
        <v>Sophie Horsford</v>
      </c>
      <c r="D256" s="62" t="str">
        <f>VLOOKUP($A256,Raw,2,FALSE)</f>
        <v>CAC</v>
      </c>
      <c r="E256" s="62" t="str">
        <f>VLOOKUP($A256,Raw,4,FALSE)</f>
        <v>F</v>
      </c>
      <c r="F256" s="62">
        <f t="shared" si="5"/>
        <v>71</v>
      </c>
      <c r="G256" s="63" t="str">
        <f t="shared" si="6"/>
        <v>CAC-F</v>
      </c>
      <c r="H256" s="22" t="str">
        <f t="shared" ref="H256:W256" si="505">IF($G256=H$4&amp;"-"&amp;H$5,IF(COUNTIF($G$6:$G256,"="&amp;$G256)&gt;5,"",$F256),"")</f>
        <v/>
      </c>
      <c r="I256" s="23" t="str">
        <f t="shared" si="505"/>
        <v/>
      </c>
      <c r="J256" s="24" t="str">
        <f t="shared" si="505"/>
        <v/>
      </c>
      <c r="K256" s="23" t="str">
        <f t="shared" si="505"/>
        <v/>
      </c>
      <c r="L256" s="24" t="str">
        <f t="shared" si="505"/>
        <v/>
      </c>
      <c r="M256" s="23" t="str">
        <f t="shared" si="505"/>
        <v/>
      </c>
      <c r="N256" s="24" t="str">
        <f t="shared" si="505"/>
        <v/>
      </c>
      <c r="O256" s="23" t="str">
        <f t="shared" si="505"/>
        <v/>
      </c>
      <c r="P256" s="24" t="str">
        <f t="shared" si="505"/>
        <v/>
      </c>
      <c r="Q256" s="23" t="str">
        <f t="shared" si="505"/>
        <v/>
      </c>
      <c r="R256" s="24" t="str">
        <f t="shared" si="505"/>
        <v/>
      </c>
      <c r="S256" s="23" t="str">
        <f t="shared" si="505"/>
        <v/>
      </c>
      <c r="T256" s="24" t="str">
        <f t="shared" si="505"/>
        <v/>
      </c>
      <c r="U256" s="23" t="str">
        <f t="shared" si="505"/>
        <v/>
      </c>
      <c r="V256" s="24" t="str">
        <f t="shared" si="505"/>
        <v/>
      </c>
      <c r="W256" s="25" t="str">
        <f t="shared" si="505"/>
        <v/>
      </c>
      <c r="X256" s="58" t="str">
        <f t="shared" ref="X256:AM256" si="506">IF($G256=X$4&amp;"-"&amp;X$5,IF(COUNTIF($G$6:$G256,"="&amp;$G256)&gt;1000,"",MAX(X$6:X255)+1),"")</f>
        <v/>
      </c>
      <c r="Y256" s="59">
        <f t="shared" si="506"/>
        <v>10</v>
      </c>
      <c r="Z256" s="58" t="str">
        <f t="shared" si="506"/>
        <v/>
      </c>
      <c r="AA256" s="59" t="str">
        <f t="shared" si="506"/>
        <v/>
      </c>
      <c r="AB256" s="58" t="str">
        <f t="shared" si="506"/>
        <v/>
      </c>
      <c r="AC256" s="59" t="str">
        <f t="shared" si="506"/>
        <v/>
      </c>
      <c r="AD256" s="58" t="str">
        <f t="shared" si="506"/>
        <v/>
      </c>
      <c r="AE256" s="59" t="str">
        <f t="shared" si="506"/>
        <v/>
      </c>
      <c r="AF256" s="58" t="str">
        <f t="shared" si="506"/>
        <v/>
      </c>
      <c r="AG256" s="59" t="str">
        <f t="shared" si="506"/>
        <v/>
      </c>
      <c r="AH256" s="58" t="str">
        <f t="shared" si="506"/>
        <v/>
      </c>
      <c r="AI256" s="59" t="str">
        <f t="shared" si="506"/>
        <v/>
      </c>
      <c r="AJ256" s="58" t="str">
        <f t="shared" si="506"/>
        <v/>
      </c>
      <c r="AK256" s="59" t="str">
        <f t="shared" si="506"/>
        <v/>
      </c>
      <c r="AL256" s="58" t="str">
        <f t="shared" si="506"/>
        <v/>
      </c>
      <c r="AM256" s="60" t="str">
        <f t="shared" si="506"/>
        <v/>
      </c>
    </row>
    <row r="257" ht="15.75" customHeight="1">
      <c r="A257" s="61">
        <v>252.0</v>
      </c>
      <c r="B257" s="51" t="str">
        <f>VLOOKUP(A257,Times_2023!B254:C684,2,FALSE)</f>
        <v>0:30:19</v>
      </c>
      <c r="C257" s="52" t="str">
        <f>VLOOKUP($A257,Raw,3,FALSE)</f>
        <v>Heather Keenan</v>
      </c>
      <c r="D257" s="62" t="str">
        <f>VLOOKUP($A257,Raw,2,FALSE)</f>
        <v>CAC</v>
      </c>
      <c r="E257" s="62" t="str">
        <f>VLOOKUP($A257,Raw,4,FALSE)</f>
        <v>F</v>
      </c>
      <c r="F257" s="62">
        <f t="shared" si="5"/>
        <v>72</v>
      </c>
      <c r="G257" s="63" t="str">
        <f t="shared" si="6"/>
        <v>CAC-F</v>
      </c>
      <c r="H257" s="22" t="str">
        <f t="shared" ref="H257:W257" si="507">IF($G257=H$4&amp;"-"&amp;H$5,IF(COUNTIF($G$6:$G257,"="&amp;$G257)&gt;5,"",$F257),"")</f>
        <v/>
      </c>
      <c r="I257" s="23" t="str">
        <f t="shared" si="507"/>
        <v/>
      </c>
      <c r="J257" s="24" t="str">
        <f t="shared" si="507"/>
        <v/>
      </c>
      <c r="K257" s="23" t="str">
        <f t="shared" si="507"/>
        <v/>
      </c>
      <c r="L257" s="24" t="str">
        <f t="shared" si="507"/>
        <v/>
      </c>
      <c r="M257" s="23" t="str">
        <f t="shared" si="507"/>
        <v/>
      </c>
      <c r="N257" s="24" t="str">
        <f t="shared" si="507"/>
        <v/>
      </c>
      <c r="O257" s="23" t="str">
        <f t="shared" si="507"/>
        <v/>
      </c>
      <c r="P257" s="24" t="str">
        <f t="shared" si="507"/>
        <v/>
      </c>
      <c r="Q257" s="23" t="str">
        <f t="shared" si="507"/>
        <v/>
      </c>
      <c r="R257" s="24" t="str">
        <f t="shared" si="507"/>
        <v/>
      </c>
      <c r="S257" s="23" t="str">
        <f t="shared" si="507"/>
        <v/>
      </c>
      <c r="T257" s="24" t="str">
        <f t="shared" si="507"/>
        <v/>
      </c>
      <c r="U257" s="23" t="str">
        <f t="shared" si="507"/>
        <v/>
      </c>
      <c r="V257" s="24" t="str">
        <f t="shared" si="507"/>
        <v/>
      </c>
      <c r="W257" s="25" t="str">
        <f t="shared" si="507"/>
        <v/>
      </c>
      <c r="X257" s="58" t="str">
        <f t="shared" ref="X257:AM257" si="508">IF($G257=X$4&amp;"-"&amp;X$5,IF(COUNTIF($G$6:$G257,"="&amp;$G257)&gt;1000,"",MAX(X$6:X256)+1),"")</f>
        <v/>
      </c>
      <c r="Y257" s="59">
        <f t="shared" si="508"/>
        <v>11</v>
      </c>
      <c r="Z257" s="58" t="str">
        <f t="shared" si="508"/>
        <v/>
      </c>
      <c r="AA257" s="59" t="str">
        <f t="shared" si="508"/>
        <v/>
      </c>
      <c r="AB257" s="58" t="str">
        <f t="shared" si="508"/>
        <v/>
      </c>
      <c r="AC257" s="59" t="str">
        <f t="shared" si="508"/>
        <v/>
      </c>
      <c r="AD257" s="58" t="str">
        <f t="shared" si="508"/>
        <v/>
      </c>
      <c r="AE257" s="59" t="str">
        <f t="shared" si="508"/>
        <v/>
      </c>
      <c r="AF257" s="58" t="str">
        <f t="shared" si="508"/>
        <v/>
      </c>
      <c r="AG257" s="59" t="str">
        <f t="shared" si="508"/>
        <v/>
      </c>
      <c r="AH257" s="58" t="str">
        <f t="shared" si="508"/>
        <v/>
      </c>
      <c r="AI257" s="59" t="str">
        <f t="shared" si="508"/>
        <v/>
      </c>
      <c r="AJ257" s="58" t="str">
        <f t="shared" si="508"/>
        <v/>
      </c>
      <c r="AK257" s="59" t="str">
        <f t="shared" si="508"/>
        <v/>
      </c>
      <c r="AL257" s="58" t="str">
        <f t="shared" si="508"/>
        <v/>
      </c>
      <c r="AM257" s="60" t="str">
        <f t="shared" si="508"/>
        <v/>
      </c>
    </row>
    <row r="258" ht="15.75" customHeight="1">
      <c r="A258" s="64">
        <v>253.0</v>
      </c>
      <c r="B258" s="51" t="str">
        <f>VLOOKUP(A258,Times_2023!B255:C685,2,FALSE)</f>
        <v>0:30:20</v>
      </c>
      <c r="C258" s="52" t="str">
        <f>VLOOKUP($A258,Raw,3,FALSE)</f>
        <v>Amanda Swann</v>
      </c>
      <c r="D258" s="62" t="str">
        <f>VLOOKUP($A258,Raw,2,FALSE)</f>
        <v>HI</v>
      </c>
      <c r="E258" s="62" t="str">
        <f>VLOOKUP($A258,Raw,4,FALSE)</f>
        <v>F</v>
      </c>
      <c r="F258" s="62">
        <f t="shared" si="5"/>
        <v>73</v>
      </c>
      <c r="G258" s="63" t="str">
        <f t="shared" si="6"/>
        <v>HI-F</v>
      </c>
      <c r="H258" s="22" t="str">
        <f t="shared" ref="H258:W258" si="509">IF($G258=H$4&amp;"-"&amp;H$5,IF(COUNTIF($G$6:$G258,"="&amp;$G258)&gt;5,"",$F258),"")</f>
        <v/>
      </c>
      <c r="I258" s="23" t="str">
        <f t="shared" si="509"/>
        <v/>
      </c>
      <c r="J258" s="24" t="str">
        <f t="shared" si="509"/>
        <v/>
      </c>
      <c r="K258" s="23" t="str">
        <f t="shared" si="509"/>
        <v/>
      </c>
      <c r="L258" s="24" t="str">
        <f t="shared" si="509"/>
        <v/>
      </c>
      <c r="M258" s="23" t="str">
        <f t="shared" si="509"/>
        <v/>
      </c>
      <c r="N258" s="24" t="str">
        <f t="shared" si="509"/>
        <v/>
      </c>
      <c r="O258" s="23" t="str">
        <f t="shared" si="509"/>
        <v/>
      </c>
      <c r="P258" s="24" t="str">
        <f t="shared" si="509"/>
        <v/>
      </c>
      <c r="Q258" s="23" t="str">
        <f t="shared" si="509"/>
        <v/>
      </c>
      <c r="R258" s="24" t="str">
        <f t="shared" si="509"/>
        <v/>
      </c>
      <c r="S258" s="23" t="str">
        <f t="shared" si="509"/>
        <v/>
      </c>
      <c r="T258" s="24" t="str">
        <f t="shared" si="509"/>
        <v/>
      </c>
      <c r="U258" s="23" t="str">
        <f t="shared" si="509"/>
        <v/>
      </c>
      <c r="V258" s="24" t="str">
        <f t="shared" si="509"/>
        <v/>
      </c>
      <c r="W258" s="25" t="str">
        <f t="shared" si="509"/>
        <v/>
      </c>
      <c r="X258" s="58" t="str">
        <f t="shared" ref="X258:AM258" si="510">IF($G258=X$4&amp;"-"&amp;X$5,IF(COUNTIF($G$6:$G258,"="&amp;$G258)&gt;1000,"",MAX(X$6:X257)+1),"")</f>
        <v/>
      </c>
      <c r="Y258" s="59" t="str">
        <f t="shared" si="510"/>
        <v/>
      </c>
      <c r="Z258" s="58" t="str">
        <f t="shared" si="510"/>
        <v/>
      </c>
      <c r="AA258" s="59" t="str">
        <f t="shared" si="510"/>
        <v/>
      </c>
      <c r="AB258" s="58" t="str">
        <f t="shared" si="510"/>
        <v/>
      </c>
      <c r="AC258" s="59" t="str">
        <f t="shared" si="510"/>
        <v/>
      </c>
      <c r="AD258" s="58" t="str">
        <f t="shared" si="510"/>
        <v/>
      </c>
      <c r="AE258" s="59">
        <f t="shared" si="510"/>
        <v>12</v>
      </c>
      <c r="AF258" s="58" t="str">
        <f t="shared" si="510"/>
        <v/>
      </c>
      <c r="AG258" s="59" t="str">
        <f t="shared" si="510"/>
        <v/>
      </c>
      <c r="AH258" s="58" t="str">
        <f t="shared" si="510"/>
        <v/>
      </c>
      <c r="AI258" s="59" t="str">
        <f t="shared" si="510"/>
        <v/>
      </c>
      <c r="AJ258" s="58" t="str">
        <f t="shared" si="510"/>
        <v/>
      </c>
      <c r="AK258" s="59" t="str">
        <f t="shared" si="510"/>
        <v/>
      </c>
      <c r="AL258" s="58" t="str">
        <f t="shared" si="510"/>
        <v/>
      </c>
      <c r="AM258" s="60" t="str">
        <f t="shared" si="510"/>
        <v/>
      </c>
    </row>
    <row r="259" ht="15.75" customHeight="1">
      <c r="A259" s="61">
        <v>254.0</v>
      </c>
      <c r="B259" s="51" t="str">
        <f>VLOOKUP(A259,Times_2023!B256:C686,2,FALSE)</f>
        <v>0:30:21</v>
      </c>
      <c r="C259" s="52" t="str">
        <f>VLOOKUP($A259,Raw,3,FALSE)</f>
        <v>Emma Burns</v>
      </c>
      <c r="D259" s="62" t="str">
        <f>VLOOKUP($A259,Raw,2,FALSE)</f>
        <v>NJ</v>
      </c>
      <c r="E259" s="62" t="str">
        <f>VLOOKUP($A259,Raw,4,FALSE)</f>
        <v>F</v>
      </c>
      <c r="F259" s="62">
        <f t="shared" si="5"/>
        <v>74</v>
      </c>
      <c r="G259" s="63" t="str">
        <f t="shared" si="6"/>
        <v>NJ-F</v>
      </c>
      <c r="H259" s="22" t="str">
        <f t="shared" ref="H259:W259" si="511">IF($G259=H$4&amp;"-"&amp;H$5,IF(COUNTIF($G$6:$G259,"="&amp;$G259)&gt;5,"",$F259),"")</f>
        <v/>
      </c>
      <c r="I259" s="23" t="str">
        <f t="shared" si="511"/>
        <v/>
      </c>
      <c r="J259" s="24" t="str">
        <f t="shared" si="511"/>
        <v/>
      </c>
      <c r="K259" s="23" t="str">
        <f t="shared" si="511"/>
        <v/>
      </c>
      <c r="L259" s="24" t="str">
        <f t="shared" si="511"/>
        <v/>
      </c>
      <c r="M259" s="23" t="str">
        <f t="shared" si="511"/>
        <v/>
      </c>
      <c r="N259" s="24" t="str">
        <f t="shared" si="511"/>
        <v/>
      </c>
      <c r="O259" s="23" t="str">
        <f t="shared" si="511"/>
        <v/>
      </c>
      <c r="P259" s="24" t="str">
        <f t="shared" si="511"/>
        <v/>
      </c>
      <c r="Q259" s="23" t="str">
        <f t="shared" si="511"/>
        <v/>
      </c>
      <c r="R259" s="24" t="str">
        <f t="shared" si="511"/>
        <v/>
      </c>
      <c r="S259" s="23" t="str">
        <f t="shared" si="511"/>
        <v/>
      </c>
      <c r="T259" s="24" t="str">
        <f t="shared" si="511"/>
        <v/>
      </c>
      <c r="U259" s="23" t="str">
        <f t="shared" si="511"/>
        <v/>
      </c>
      <c r="V259" s="24" t="str">
        <f t="shared" si="511"/>
        <v/>
      </c>
      <c r="W259" s="25" t="str">
        <f t="shared" si="511"/>
        <v/>
      </c>
      <c r="X259" s="58" t="str">
        <f t="shared" ref="X259:AM259" si="512">IF($G259=X$4&amp;"-"&amp;X$5,IF(COUNTIF($G$6:$G259,"="&amp;$G259)&gt;1000,"",MAX(X$6:X258)+1),"")</f>
        <v/>
      </c>
      <c r="Y259" s="59" t="str">
        <f t="shared" si="512"/>
        <v/>
      </c>
      <c r="Z259" s="58" t="str">
        <f t="shared" si="512"/>
        <v/>
      </c>
      <c r="AA259" s="59" t="str">
        <f t="shared" si="512"/>
        <v/>
      </c>
      <c r="AB259" s="58" t="str">
        <f t="shared" si="512"/>
        <v/>
      </c>
      <c r="AC259" s="59" t="str">
        <f t="shared" si="512"/>
        <v/>
      </c>
      <c r="AD259" s="58" t="str">
        <f t="shared" si="512"/>
        <v/>
      </c>
      <c r="AE259" s="59" t="str">
        <f t="shared" si="512"/>
        <v/>
      </c>
      <c r="AF259" s="58" t="str">
        <f t="shared" si="512"/>
        <v/>
      </c>
      <c r="AG259" s="59" t="str">
        <f t="shared" si="512"/>
        <v/>
      </c>
      <c r="AH259" s="58" t="str">
        <f t="shared" si="512"/>
        <v/>
      </c>
      <c r="AI259" s="59">
        <f t="shared" si="512"/>
        <v>11</v>
      </c>
      <c r="AJ259" s="58" t="str">
        <f t="shared" si="512"/>
        <v/>
      </c>
      <c r="AK259" s="59" t="str">
        <f t="shared" si="512"/>
        <v/>
      </c>
      <c r="AL259" s="58" t="str">
        <f t="shared" si="512"/>
        <v/>
      </c>
      <c r="AM259" s="60" t="str">
        <f t="shared" si="512"/>
        <v/>
      </c>
    </row>
    <row r="260" ht="15.75" customHeight="1">
      <c r="A260" s="64">
        <v>255.0</v>
      </c>
      <c r="B260" s="51" t="str">
        <f>VLOOKUP(A260,Times_2023!B257:C687,2,FALSE)</f>
        <v>0:30:22</v>
      </c>
      <c r="C260" s="52" t="str">
        <f>VLOOKUP($A260,Raw,3,FALSE)</f>
        <v>Bridget Wallwin</v>
      </c>
      <c r="D260" s="62" t="str">
        <f>VLOOKUP($A260,Raw,2,FALSE)</f>
        <v>NJ</v>
      </c>
      <c r="E260" s="62" t="str">
        <f>VLOOKUP($A260,Raw,4,FALSE)</f>
        <v>F</v>
      </c>
      <c r="F260" s="62">
        <f t="shared" si="5"/>
        <v>75</v>
      </c>
      <c r="G260" s="63" t="str">
        <f t="shared" si="6"/>
        <v>NJ-F</v>
      </c>
      <c r="H260" s="22" t="str">
        <f t="shared" ref="H260:W260" si="513">IF($G260=H$4&amp;"-"&amp;H$5,IF(COUNTIF($G$6:$G260,"="&amp;$G260)&gt;5,"",$F260),"")</f>
        <v/>
      </c>
      <c r="I260" s="23" t="str">
        <f t="shared" si="513"/>
        <v/>
      </c>
      <c r="J260" s="24" t="str">
        <f t="shared" si="513"/>
        <v/>
      </c>
      <c r="K260" s="23" t="str">
        <f t="shared" si="513"/>
        <v/>
      </c>
      <c r="L260" s="24" t="str">
        <f t="shared" si="513"/>
        <v/>
      </c>
      <c r="M260" s="23" t="str">
        <f t="shared" si="513"/>
        <v/>
      </c>
      <c r="N260" s="24" t="str">
        <f t="shared" si="513"/>
        <v/>
      </c>
      <c r="O260" s="23" t="str">
        <f t="shared" si="513"/>
        <v/>
      </c>
      <c r="P260" s="24" t="str">
        <f t="shared" si="513"/>
        <v/>
      </c>
      <c r="Q260" s="23" t="str">
        <f t="shared" si="513"/>
        <v/>
      </c>
      <c r="R260" s="24" t="str">
        <f t="shared" si="513"/>
        <v/>
      </c>
      <c r="S260" s="23" t="str">
        <f t="shared" si="513"/>
        <v/>
      </c>
      <c r="T260" s="24" t="str">
        <f t="shared" si="513"/>
        <v/>
      </c>
      <c r="U260" s="23" t="str">
        <f t="shared" si="513"/>
        <v/>
      </c>
      <c r="V260" s="24" t="str">
        <f t="shared" si="513"/>
        <v/>
      </c>
      <c r="W260" s="25" t="str">
        <f t="shared" si="513"/>
        <v/>
      </c>
      <c r="X260" s="58" t="str">
        <f t="shared" ref="X260:AM260" si="514">IF($G260=X$4&amp;"-"&amp;X$5,IF(COUNTIF($G$6:$G260,"="&amp;$G260)&gt;1000,"",MAX(X$6:X259)+1),"")</f>
        <v/>
      </c>
      <c r="Y260" s="59" t="str">
        <f t="shared" si="514"/>
        <v/>
      </c>
      <c r="Z260" s="58" t="str">
        <f t="shared" si="514"/>
        <v/>
      </c>
      <c r="AA260" s="59" t="str">
        <f t="shared" si="514"/>
        <v/>
      </c>
      <c r="AB260" s="58" t="str">
        <f t="shared" si="514"/>
        <v/>
      </c>
      <c r="AC260" s="59" t="str">
        <f t="shared" si="514"/>
        <v/>
      </c>
      <c r="AD260" s="58" t="str">
        <f t="shared" si="514"/>
        <v/>
      </c>
      <c r="AE260" s="59" t="str">
        <f t="shared" si="514"/>
        <v/>
      </c>
      <c r="AF260" s="58" t="str">
        <f t="shared" si="514"/>
        <v/>
      </c>
      <c r="AG260" s="59" t="str">
        <f t="shared" si="514"/>
        <v/>
      </c>
      <c r="AH260" s="58" t="str">
        <f t="shared" si="514"/>
        <v/>
      </c>
      <c r="AI260" s="59">
        <f t="shared" si="514"/>
        <v>12</v>
      </c>
      <c r="AJ260" s="58" t="str">
        <f t="shared" si="514"/>
        <v/>
      </c>
      <c r="AK260" s="59" t="str">
        <f t="shared" si="514"/>
        <v/>
      </c>
      <c r="AL260" s="58" t="str">
        <f t="shared" si="514"/>
        <v/>
      </c>
      <c r="AM260" s="60" t="str">
        <f t="shared" si="514"/>
        <v/>
      </c>
    </row>
    <row r="261" ht="15.75" customHeight="1">
      <c r="A261" s="61">
        <v>256.0</v>
      </c>
      <c r="B261" s="51" t="str">
        <f>VLOOKUP(A261,Times_2023!B258:C688,2,FALSE)</f>
        <v>0:30:26</v>
      </c>
      <c r="C261" s="52" t="str">
        <f>VLOOKUP($A261,Raw,3,FALSE)</f>
        <v>Harvey Dunn</v>
      </c>
      <c r="D261" s="62" t="str">
        <f>VLOOKUP($A261,Raw,2,FALSE)</f>
        <v>ELY</v>
      </c>
      <c r="E261" s="62" t="str">
        <f>VLOOKUP($A261,Raw,4,FALSE)</f>
        <v>M</v>
      </c>
      <c r="F261" s="62">
        <f t="shared" si="5"/>
        <v>181</v>
      </c>
      <c r="G261" s="63" t="str">
        <f t="shared" si="6"/>
        <v>ELY-M</v>
      </c>
      <c r="H261" s="22" t="str">
        <f t="shared" ref="H261:W261" si="515">IF($G261=H$4&amp;"-"&amp;H$5,IF(COUNTIF($G$6:$G261,"="&amp;$G261)&gt;5,"",$F261),"")</f>
        <v/>
      </c>
      <c r="I261" s="23" t="str">
        <f t="shared" si="515"/>
        <v/>
      </c>
      <c r="J261" s="24" t="str">
        <f t="shared" si="515"/>
        <v/>
      </c>
      <c r="K261" s="23" t="str">
        <f t="shared" si="515"/>
        <v/>
      </c>
      <c r="L261" s="24" t="str">
        <f t="shared" si="515"/>
        <v/>
      </c>
      <c r="M261" s="23" t="str">
        <f t="shared" si="515"/>
        <v/>
      </c>
      <c r="N261" s="24" t="str">
        <f t="shared" si="515"/>
        <v/>
      </c>
      <c r="O261" s="23" t="str">
        <f t="shared" si="515"/>
        <v/>
      </c>
      <c r="P261" s="24" t="str">
        <f t="shared" si="515"/>
        <v/>
      </c>
      <c r="Q261" s="23" t="str">
        <f t="shared" si="515"/>
        <v/>
      </c>
      <c r="R261" s="24" t="str">
        <f t="shared" si="515"/>
        <v/>
      </c>
      <c r="S261" s="23" t="str">
        <f t="shared" si="515"/>
        <v/>
      </c>
      <c r="T261" s="24" t="str">
        <f t="shared" si="515"/>
        <v/>
      </c>
      <c r="U261" s="23" t="str">
        <f t="shared" si="515"/>
        <v/>
      </c>
      <c r="V261" s="24" t="str">
        <f t="shared" si="515"/>
        <v/>
      </c>
      <c r="W261" s="25" t="str">
        <f t="shared" si="515"/>
        <v/>
      </c>
      <c r="X261" s="58" t="str">
        <f t="shared" ref="X261:AM261" si="516">IF($G261=X$4&amp;"-"&amp;X$5,IF(COUNTIF($G$6:$G261,"="&amp;$G261)&gt;1000,"",MAX(X$6:X260)+1),"")</f>
        <v/>
      </c>
      <c r="Y261" s="59" t="str">
        <f t="shared" si="516"/>
        <v/>
      </c>
      <c r="Z261" s="58" t="str">
        <f t="shared" si="516"/>
        <v/>
      </c>
      <c r="AA261" s="59" t="str">
        <f t="shared" si="516"/>
        <v/>
      </c>
      <c r="AB261" s="58">
        <f t="shared" si="516"/>
        <v>38</v>
      </c>
      <c r="AC261" s="59" t="str">
        <f t="shared" si="516"/>
        <v/>
      </c>
      <c r="AD261" s="58" t="str">
        <f t="shared" si="516"/>
        <v/>
      </c>
      <c r="AE261" s="59" t="str">
        <f t="shared" si="516"/>
        <v/>
      </c>
      <c r="AF261" s="58" t="str">
        <f t="shared" si="516"/>
        <v/>
      </c>
      <c r="AG261" s="59" t="str">
        <f t="shared" si="516"/>
        <v/>
      </c>
      <c r="AH261" s="58" t="str">
        <f t="shared" si="516"/>
        <v/>
      </c>
      <c r="AI261" s="59" t="str">
        <f t="shared" si="516"/>
        <v/>
      </c>
      <c r="AJ261" s="58" t="str">
        <f t="shared" si="516"/>
        <v/>
      </c>
      <c r="AK261" s="59" t="str">
        <f t="shared" si="516"/>
        <v/>
      </c>
      <c r="AL261" s="58" t="str">
        <f t="shared" si="516"/>
        <v/>
      </c>
      <c r="AM261" s="60" t="str">
        <f t="shared" si="516"/>
        <v/>
      </c>
    </row>
    <row r="262" ht="15.75" customHeight="1">
      <c r="A262" s="64">
        <v>257.0</v>
      </c>
      <c r="B262" s="51" t="str">
        <f>VLOOKUP(A262,Times_2023!B259:C689,2,FALSE)</f>
        <v>0:30:35</v>
      </c>
      <c r="C262" s="52" t="str">
        <f>VLOOKUP($A262,Raw,3,FALSE)</f>
        <v>Neil Marsh</v>
      </c>
      <c r="D262" s="62" t="str">
        <f>VLOOKUP($A262,Raw,2,FALSE)</f>
        <v>HI</v>
      </c>
      <c r="E262" s="62" t="str">
        <f>VLOOKUP($A262,Raw,4,FALSE)</f>
        <v>M</v>
      </c>
      <c r="F262" s="62">
        <f t="shared" si="5"/>
        <v>182</v>
      </c>
      <c r="G262" s="63" t="str">
        <f t="shared" si="6"/>
        <v>HI-M</v>
      </c>
      <c r="H262" s="22" t="str">
        <f t="shared" ref="H262:W262" si="517">IF($G262=H$4&amp;"-"&amp;H$5,IF(COUNTIF($G$6:$G262,"="&amp;$G262)&gt;5,"",$F262),"")</f>
        <v/>
      </c>
      <c r="I262" s="23" t="str">
        <f t="shared" si="517"/>
        <v/>
      </c>
      <c r="J262" s="24" t="str">
        <f t="shared" si="517"/>
        <v/>
      </c>
      <c r="K262" s="23" t="str">
        <f t="shared" si="517"/>
        <v/>
      </c>
      <c r="L262" s="24" t="str">
        <f t="shared" si="517"/>
        <v/>
      </c>
      <c r="M262" s="23" t="str">
        <f t="shared" si="517"/>
        <v/>
      </c>
      <c r="N262" s="24" t="str">
        <f t="shared" si="517"/>
        <v/>
      </c>
      <c r="O262" s="23" t="str">
        <f t="shared" si="517"/>
        <v/>
      </c>
      <c r="P262" s="24" t="str">
        <f t="shared" si="517"/>
        <v/>
      </c>
      <c r="Q262" s="23" t="str">
        <f t="shared" si="517"/>
        <v/>
      </c>
      <c r="R262" s="24" t="str">
        <f t="shared" si="517"/>
        <v/>
      </c>
      <c r="S262" s="23" t="str">
        <f t="shared" si="517"/>
        <v/>
      </c>
      <c r="T262" s="24" t="str">
        <f t="shared" si="517"/>
        <v/>
      </c>
      <c r="U262" s="23" t="str">
        <f t="shared" si="517"/>
        <v/>
      </c>
      <c r="V262" s="24" t="str">
        <f t="shared" si="517"/>
        <v/>
      </c>
      <c r="W262" s="25" t="str">
        <f t="shared" si="517"/>
        <v/>
      </c>
      <c r="X262" s="58" t="str">
        <f t="shared" ref="X262:AM262" si="518">IF($G262=X$4&amp;"-"&amp;X$5,IF(COUNTIF($G$6:$G262,"="&amp;$G262)&gt;1000,"",MAX(X$6:X261)+1),"")</f>
        <v/>
      </c>
      <c r="Y262" s="59" t="str">
        <f t="shared" si="518"/>
        <v/>
      </c>
      <c r="Z262" s="58" t="str">
        <f t="shared" si="518"/>
        <v/>
      </c>
      <c r="AA262" s="59" t="str">
        <f t="shared" si="518"/>
        <v/>
      </c>
      <c r="AB262" s="58" t="str">
        <f t="shared" si="518"/>
        <v/>
      </c>
      <c r="AC262" s="59" t="str">
        <f t="shared" si="518"/>
        <v/>
      </c>
      <c r="AD262" s="58">
        <f t="shared" si="518"/>
        <v>24</v>
      </c>
      <c r="AE262" s="59" t="str">
        <f t="shared" si="518"/>
        <v/>
      </c>
      <c r="AF262" s="58" t="str">
        <f t="shared" si="518"/>
        <v/>
      </c>
      <c r="AG262" s="59" t="str">
        <f t="shared" si="518"/>
        <v/>
      </c>
      <c r="AH262" s="58" t="str">
        <f t="shared" si="518"/>
        <v/>
      </c>
      <c r="AI262" s="59" t="str">
        <f t="shared" si="518"/>
        <v/>
      </c>
      <c r="AJ262" s="58" t="str">
        <f t="shared" si="518"/>
        <v/>
      </c>
      <c r="AK262" s="59" t="str">
        <f t="shared" si="518"/>
        <v/>
      </c>
      <c r="AL262" s="58" t="str">
        <f t="shared" si="518"/>
        <v/>
      </c>
      <c r="AM262" s="60" t="str">
        <f t="shared" si="518"/>
        <v/>
      </c>
    </row>
    <row r="263" ht="15.75" customHeight="1">
      <c r="A263" s="61">
        <v>258.0</v>
      </c>
      <c r="B263" s="51" t="str">
        <f>VLOOKUP(A263,Times_2023!B260:C690,2,FALSE)</f>
        <v>0:30:36</v>
      </c>
      <c r="C263" s="52" t="str">
        <f>VLOOKUP($A263,Raw,3,FALSE)</f>
        <v>Nick White</v>
      </c>
      <c r="D263" s="62" t="str">
        <f>VLOOKUP($A263,Raw,2,FALSE)</f>
        <v>HI</v>
      </c>
      <c r="E263" s="62" t="str">
        <f>VLOOKUP($A263,Raw,4,FALSE)</f>
        <v>M</v>
      </c>
      <c r="F263" s="62">
        <f t="shared" si="5"/>
        <v>183</v>
      </c>
      <c r="G263" s="63" t="str">
        <f t="shared" si="6"/>
        <v>HI-M</v>
      </c>
      <c r="H263" s="22" t="str">
        <f t="shared" ref="H263:W263" si="519">IF($G263=H$4&amp;"-"&amp;H$5,IF(COUNTIF($G$6:$G263,"="&amp;$G263)&gt;5,"",$F263),"")</f>
        <v/>
      </c>
      <c r="I263" s="23" t="str">
        <f t="shared" si="519"/>
        <v/>
      </c>
      <c r="J263" s="24" t="str">
        <f t="shared" si="519"/>
        <v/>
      </c>
      <c r="K263" s="23" t="str">
        <f t="shared" si="519"/>
        <v/>
      </c>
      <c r="L263" s="24" t="str">
        <f t="shared" si="519"/>
        <v/>
      </c>
      <c r="M263" s="23" t="str">
        <f t="shared" si="519"/>
        <v/>
      </c>
      <c r="N263" s="24" t="str">
        <f t="shared" si="519"/>
        <v/>
      </c>
      <c r="O263" s="23" t="str">
        <f t="shared" si="519"/>
        <v/>
      </c>
      <c r="P263" s="24" t="str">
        <f t="shared" si="519"/>
        <v/>
      </c>
      <c r="Q263" s="23" t="str">
        <f t="shared" si="519"/>
        <v/>
      </c>
      <c r="R263" s="24" t="str">
        <f t="shared" si="519"/>
        <v/>
      </c>
      <c r="S263" s="23" t="str">
        <f t="shared" si="519"/>
        <v/>
      </c>
      <c r="T263" s="24" t="str">
        <f t="shared" si="519"/>
        <v/>
      </c>
      <c r="U263" s="23" t="str">
        <f t="shared" si="519"/>
        <v/>
      </c>
      <c r="V263" s="24" t="str">
        <f t="shared" si="519"/>
        <v/>
      </c>
      <c r="W263" s="25" t="str">
        <f t="shared" si="519"/>
        <v/>
      </c>
      <c r="X263" s="58" t="str">
        <f t="shared" ref="X263:AM263" si="520">IF($G263=X$4&amp;"-"&amp;X$5,IF(COUNTIF($G$6:$G263,"="&amp;$G263)&gt;1000,"",MAX(X$6:X262)+1),"")</f>
        <v/>
      </c>
      <c r="Y263" s="59" t="str">
        <f t="shared" si="520"/>
        <v/>
      </c>
      <c r="Z263" s="58" t="str">
        <f t="shared" si="520"/>
        <v/>
      </c>
      <c r="AA263" s="59" t="str">
        <f t="shared" si="520"/>
        <v/>
      </c>
      <c r="AB263" s="58" t="str">
        <f t="shared" si="520"/>
        <v/>
      </c>
      <c r="AC263" s="59" t="str">
        <f t="shared" si="520"/>
        <v/>
      </c>
      <c r="AD263" s="58">
        <f t="shared" si="520"/>
        <v>25</v>
      </c>
      <c r="AE263" s="59" t="str">
        <f t="shared" si="520"/>
        <v/>
      </c>
      <c r="AF263" s="58" t="str">
        <f t="shared" si="520"/>
        <v/>
      </c>
      <c r="AG263" s="59" t="str">
        <f t="shared" si="520"/>
        <v/>
      </c>
      <c r="AH263" s="58" t="str">
        <f t="shared" si="520"/>
        <v/>
      </c>
      <c r="AI263" s="59" t="str">
        <f t="shared" si="520"/>
        <v/>
      </c>
      <c r="AJ263" s="58" t="str">
        <f t="shared" si="520"/>
        <v/>
      </c>
      <c r="AK263" s="59" t="str">
        <f t="shared" si="520"/>
        <v/>
      </c>
      <c r="AL263" s="58" t="str">
        <f t="shared" si="520"/>
        <v/>
      </c>
      <c r="AM263" s="60" t="str">
        <f t="shared" si="520"/>
        <v/>
      </c>
    </row>
    <row r="264" ht="15.75" customHeight="1">
      <c r="A264" s="64">
        <v>259.0</v>
      </c>
      <c r="B264" s="51" t="str">
        <f>VLOOKUP(A264,Times_2023!B261:C691,2,FALSE)</f>
        <v>0:30:37</v>
      </c>
      <c r="C264" s="52" t="str">
        <f>VLOOKUP($A264,Raw,3,FALSE)</f>
        <v>Alex Robelow</v>
      </c>
      <c r="D264" s="62" t="str">
        <f>VLOOKUP($A264,Raw,2,FALSE)</f>
        <v>HRC</v>
      </c>
      <c r="E264" s="62" t="str">
        <f>VLOOKUP($A264,Raw,4,FALSE)</f>
        <v>M</v>
      </c>
      <c r="F264" s="62">
        <f t="shared" si="5"/>
        <v>184</v>
      </c>
      <c r="G264" s="63" t="str">
        <f t="shared" si="6"/>
        <v>HRC-M</v>
      </c>
      <c r="H264" s="22" t="str">
        <f t="shared" ref="H264:W264" si="521">IF($G264=H$4&amp;"-"&amp;H$5,IF(COUNTIF($G$6:$G264,"="&amp;$G264)&gt;5,"",$F264),"")</f>
        <v/>
      </c>
      <c r="I264" s="23" t="str">
        <f t="shared" si="521"/>
        <v/>
      </c>
      <c r="J264" s="24" t="str">
        <f t="shared" si="521"/>
        <v/>
      </c>
      <c r="K264" s="23" t="str">
        <f t="shared" si="521"/>
        <v/>
      </c>
      <c r="L264" s="24" t="str">
        <f t="shared" si="521"/>
        <v/>
      </c>
      <c r="M264" s="23" t="str">
        <f t="shared" si="521"/>
        <v/>
      </c>
      <c r="N264" s="24" t="str">
        <f t="shared" si="521"/>
        <v/>
      </c>
      <c r="O264" s="23" t="str">
        <f t="shared" si="521"/>
        <v/>
      </c>
      <c r="P264" s="24" t="str">
        <f t="shared" si="521"/>
        <v/>
      </c>
      <c r="Q264" s="23" t="str">
        <f t="shared" si="521"/>
        <v/>
      </c>
      <c r="R264" s="24" t="str">
        <f t="shared" si="521"/>
        <v/>
      </c>
      <c r="S264" s="23" t="str">
        <f t="shared" si="521"/>
        <v/>
      </c>
      <c r="T264" s="24" t="str">
        <f t="shared" si="521"/>
        <v/>
      </c>
      <c r="U264" s="23" t="str">
        <f t="shared" si="521"/>
        <v/>
      </c>
      <c r="V264" s="24" t="str">
        <f t="shared" si="521"/>
        <v/>
      </c>
      <c r="W264" s="25" t="str">
        <f t="shared" si="521"/>
        <v/>
      </c>
      <c r="X264" s="58" t="str">
        <f t="shared" ref="X264:AM264" si="522">IF($G264=X$4&amp;"-"&amp;X$5,IF(COUNTIF($G$6:$G264,"="&amp;$G264)&gt;1000,"",MAX(X$6:X263)+1),"")</f>
        <v/>
      </c>
      <c r="Y264" s="59" t="str">
        <f t="shared" si="522"/>
        <v/>
      </c>
      <c r="Z264" s="58" t="str">
        <f t="shared" si="522"/>
        <v/>
      </c>
      <c r="AA264" s="59" t="str">
        <f t="shared" si="522"/>
        <v/>
      </c>
      <c r="AB264" s="58" t="str">
        <f t="shared" si="522"/>
        <v/>
      </c>
      <c r="AC264" s="59" t="str">
        <f t="shared" si="522"/>
        <v/>
      </c>
      <c r="AD264" s="58" t="str">
        <f t="shared" si="522"/>
        <v/>
      </c>
      <c r="AE264" s="59" t="str">
        <f t="shared" si="522"/>
        <v/>
      </c>
      <c r="AF264" s="58">
        <f t="shared" si="522"/>
        <v>15</v>
      </c>
      <c r="AG264" s="59" t="str">
        <f t="shared" si="522"/>
        <v/>
      </c>
      <c r="AH264" s="58" t="str">
        <f t="shared" si="522"/>
        <v/>
      </c>
      <c r="AI264" s="59" t="str">
        <f t="shared" si="522"/>
        <v/>
      </c>
      <c r="AJ264" s="58" t="str">
        <f t="shared" si="522"/>
        <v/>
      </c>
      <c r="AK264" s="59" t="str">
        <f t="shared" si="522"/>
        <v/>
      </c>
      <c r="AL264" s="58" t="str">
        <f t="shared" si="522"/>
        <v/>
      </c>
      <c r="AM264" s="60" t="str">
        <f t="shared" si="522"/>
        <v/>
      </c>
    </row>
    <row r="265" ht="15.75" customHeight="1">
      <c r="A265" s="61">
        <v>260.0</v>
      </c>
      <c r="B265" s="51" t="str">
        <f>VLOOKUP(A265,Times_2023!B262:C692,2,FALSE)</f>
        <v>0:30:44</v>
      </c>
      <c r="C265" s="52" t="str">
        <f>VLOOKUP($A265,Raw,3,FALSE)</f>
        <v>Silke Sheppard</v>
      </c>
      <c r="D265" s="62" t="str">
        <f>VLOOKUP($A265,Raw,2,FALSE)</f>
        <v>HRC</v>
      </c>
      <c r="E265" s="62" t="str">
        <f>VLOOKUP($A265,Raw,4,FALSE)</f>
        <v>F</v>
      </c>
      <c r="F265" s="62">
        <f t="shared" si="5"/>
        <v>76</v>
      </c>
      <c r="G265" s="63" t="str">
        <f t="shared" si="6"/>
        <v>HRC-F</v>
      </c>
      <c r="H265" s="22" t="str">
        <f t="shared" ref="H265:W265" si="523">IF($G265=H$4&amp;"-"&amp;H$5,IF(COUNTIF($G$6:$G265,"="&amp;$G265)&gt;5,"",$F265),"")</f>
        <v/>
      </c>
      <c r="I265" s="23" t="str">
        <f t="shared" si="523"/>
        <v/>
      </c>
      <c r="J265" s="24" t="str">
        <f t="shared" si="523"/>
        <v/>
      </c>
      <c r="K265" s="23" t="str">
        <f t="shared" si="523"/>
        <v/>
      </c>
      <c r="L265" s="24" t="str">
        <f t="shared" si="523"/>
        <v/>
      </c>
      <c r="M265" s="23" t="str">
        <f t="shared" si="523"/>
        <v/>
      </c>
      <c r="N265" s="24" t="str">
        <f t="shared" si="523"/>
        <v/>
      </c>
      <c r="O265" s="23" t="str">
        <f t="shared" si="523"/>
        <v/>
      </c>
      <c r="P265" s="24" t="str">
        <f t="shared" si="523"/>
        <v/>
      </c>
      <c r="Q265" s="23">
        <f t="shared" si="523"/>
        <v>76</v>
      </c>
      <c r="R265" s="24" t="str">
        <f t="shared" si="523"/>
        <v/>
      </c>
      <c r="S265" s="23" t="str">
        <f t="shared" si="523"/>
        <v/>
      </c>
      <c r="T265" s="24" t="str">
        <f t="shared" si="523"/>
        <v/>
      </c>
      <c r="U265" s="23" t="str">
        <f t="shared" si="523"/>
        <v/>
      </c>
      <c r="V265" s="24" t="str">
        <f t="shared" si="523"/>
        <v/>
      </c>
      <c r="W265" s="25" t="str">
        <f t="shared" si="523"/>
        <v/>
      </c>
      <c r="X265" s="58" t="str">
        <f t="shared" ref="X265:AM265" si="524">IF($G265=X$4&amp;"-"&amp;X$5,IF(COUNTIF($G$6:$G265,"="&amp;$G265)&gt;1000,"",MAX(X$6:X264)+1),"")</f>
        <v/>
      </c>
      <c r="Y265" s="59" t="str">
        <f t="shared" si="524"/>
        <v/>
      </c>
      <c r="Z265" s="58" t="str">
        <f t="shared" si="524"/>
        <v/>
      </c>
      <c r="AA265" s="59" t="str">
        <f t="shared" si="524"/>
        <v/>
      </c>
      <c r="AB265" s="58" t="str">
        <f t="shared" si="524"/>
        <v/>
      </c>
      <c r="AC265" s="59" t="str">
        <f t="shared" si="524"/>
        <v/>
      </c>
      <c r="AD265" s="58" t="str">
        <f t="shared" si="524"/>
        <v/>
      </c>
      <c r="AE265" s="59" t="str">
        <f t="shared" si="524"/>
        <v/>
      </c>
      <c r="AF265" s="58" t="str">
        <f t="shared" si="524"/>
        <v/>
      </c>
      <c r="AG265" s="59">
        <f t="shared" si="524"/>
        <v>4</v>
      </c>
      <c r="AH265" s="58" t="str">
        <f t="shared" si="524"/>
        <v/>
      </c>
      <c r="AI265" s="59" t="str">
        <f t="shared" si="524"/>
        <v/>
      </c>
      <c r="AJ265" s="58" t="str">
        <f t="shared" si="524"/>
        <v/>
      </c>
      <c r="AK265" s="59" t="str">
        <f t="shared" si="524"/>
        <v/>
      </c>
      <c r="AL265" s="58" t="str">
        <f t="shared" si="524"/>
        <v/>
      </c>
      <c r="AM265" s="60" t="str">
        <f t="shared" si="524"/>
        <v/>
      </c>
    </row>
    <row r="266" ht="15.75" customHeight="1">
      <c r="A266" s="64">
        <v>261.0</v>
      </c>
      <c r="B266" s="51" t="str">
        <f>VLOOKUP(A266,Times_2023!B263:C693,2,FALSE)</f>
        <v>0:30:45</v>
      </c>
      <c r="C266" s="52" t="str">
        <f>VLOOKUP($A266,Raw,3,FALSE)</f>
        <v>Helen Morris</v>
      </c>
      <c r="D266" s="62" t="str">
        <f>VLOOKUP($A266,Raw,2,FALSE)</f>
        <v>HI</v>
      </c>
      <c r="E266" s="62" t="str">
        <f>VLOOKUP($A266,Raw,4,FALSE)</f>
        <v>F</v>
      </c>
      <c r="F266" s="62">
        <f t="shared" si="5"/>
        <v>77</v>
      </c>
      <c r="G266" s="63" t="str">
        <f t="shared" si="6"/>
        <v>HI-F</v>
      </c>
      <c r="H266" s="22" t="str">
        <f t="shared" ref="H266:W266" si="525">IF($G266=H$4&amp;"-"&amp;H$5,IF(COUNTIF($G$6:$G266,"="&amp;$G266)&gt;5,"",$F266),"")</f>
        <v/>
      </c>
      <c r="I266" s="23" t="str">
        <f t="shared" si="525"/>
        <v/>
      </c>
      <c r="J266" s="24" t="str">
        <f t="shared" si="525"/>
        <v/>
      </c>
      <c r="K266" s="23" t="str">
        <f t="shared" si="525"/>
        <v/>
      </c>
      <c r="L266" s="24" t="str">
        <f t="shared" si="525"/>
        <v/>
      </c>
      <c r="M266" s="23" t="str">
        <f t="shared" si="525"/>
        <v/>
      </c>
      <c r="N266" s="24" t="str">
        <f t="shared" si="525"/>
        <v/>
      </c>
      <c r="O266" s="23" t="str">
        <f t="shared" si="525"/>
        <v/>
      </c>
      <c r="P266" s="24" t="str">
        <f t="shared" si="525"/>
        <v/>
      </c>
      <c r="Q266" s="23" t="str">
        <f t="shared" si="525"/>
        <v/>
      </c>
      <c r="R266" s="24" t="str">
        <f t="shared" si="525"/>
        <v/>
      </c>
      <c r="S266" s="23" t="str">
        <f t="shared" si="525"/>
        <v/>
      </c>
      <c r="T266" s="24" t="str">
        <f t="shared" si="525"/>
        <v/>
      </c>
      <c r="U266" s="23" t="str">
        <f t="shared" si="525"/>
        <v/>
      </c>
      <c r="V266" s="24" t="str">
        <f t="shared" si="525"/>
        <v/>
      </c>
      <c r="W266" s="25" t="str">
        <f t="shared" si="525"/>
        <v/>
      </c>
      <c r="X266" s="58" t="str">
        <f t="shared" ref="X266:AM266" si="526">IF($G266=X$4&amp;"-"&amp;X$5,IF(COUNTIF($G$6:$G266,"="&amp;$G266)&gt;1000,"",MAX(X$6:X265)+1),"")</f>
        <v/>
      </c>
      <c r="Y266" s="59" t="str">
        <f t="shared" si="526"/>
        <v/>
      </c>
      <c r="Z266" s="58" t="str">
        <f t="shared" si="526"/>
        <v/>
      </c>
      <c r="AA266" s="59" t="str">
        <f t="shared" si="526"/>
        <v/>
      </c>
      <c r="AB266" s="58" t="str">
        <f t="shared" si="526"/>
        <v/>
      </c>
      <c r="AC266" s="59" t="str">
        <f t="shared" si="526"/>
        <v/>
      </c>
      <c r="AD266" s="58" t="str">
        <f t="shared" si="526"/>
        <v/>
      </c>
      <c r="AE266" s="59">
        <f t="shared" si="526"/>
        <v>13</v>
      </c>
      <c r="AF266" s="58" t="str">
        <f t="shared" si="526"/>
        <v/>
      </c>
      <c r="AG266" s="59" t="str">
        <f t="shared" si="526"/>
        <v/>
      </c>
      <c r="AH266" s="58" t="str">
        <f t="shared" si="526"/>
        <v/>
      </c>
      <c r="AI266" s="59" t="str">
        <f t="shared" si="526"/>
        <v/>
      </c>
      <c r="AJ266" s="58" t="str">
        <f t="shared" si="526"/>
        <v/>
      </c>
      <c r="AK266" s="59" t="str">
        <f t="shared" si="526"/>
        <v/>
      </c>
      <c r="AL266" s="58" t="str">
        <f t="shared" si="526"/>
        <v/>
      </c>
      <c r="AM266" s="60" t="str">
        <f t="shared" si="526"/>
        <v/>
      </c>
    </row>
    <row r="267" ht="15.75" customHeight="1">
      <c r="A267" s="61">
        <v>262.0</v>
      </c>
      <c r="B267" s="51" t="str">
        <f>VLOOKUP(A267,Times_2023!B264:C694,2,FALSE)</f>
        <v>0:30:54</v>
      </c>
      <c r="C267" s="52" t="str">
        <f>VLOOKUP($A267,Raw,3,FALSE)</f>
        <v>Amanda Lasseter</v>
      </c>
      <c r="D267" s="62" t="str">
        <f>VLOOKUP($A267,Raw,2,FALSE)</f>
        <v>CAC</v>
      </c>
      <c r="E267" s="62" t="str">
        <f>VLOOKUP($A267,Raw,4,FALSE)</f>
        <v>F</v>
      </c>
      <c r="F267" s="62">
        <f t="shared" si="5"/>
        <v>78</v>
      </c>
      <c r="G267" s="63" t="str">
        <f t="shared" si="6"/>
        <v>CAC-F</v>
      </c>
      <c r="H267" s="22" t="str">
        <f t="shared" ref="H267:W267" si="527">IF($G267=H$4&amp;"-"&amp;H$5,IF(COUNTIF($G$6:$G267,"="&amp;$G267)&gt;5,"",$F267),"")</f>
        <v/>
      </c>
      <c r="I267" s="23" t="str">
        <f t="shared" si="527"/>
        <v/>
      </c>
      <c r="J267" s="24" t="str">
        <f t="shared" si="527"/>
        <v/>
      </c>
      <c r="K267" s="23" t="str">
        <f t="shared" si="527"/>
        <v/>
      </c>
      <c r="L267" s="24" t="str">
        <f t="shared" si="527"/>
        <v/>
      </c>
      <c r="M267" s="23" t="str">
        <f t="shared" si="527"/>
        <v/>
      </c>
      <c r="N267" s="24" t="str">
        <f t="shared" si="527"/>
        <v/>
      </c>
      <c r="O267" s="23" t="str">
        <f t="shared" si="527"/>
        <v/>
      </c>
      <c r="P267" s="24" t="str">
        <f t="shared" si="527"/>
        <v/>
      </c>
      <c r="Q267" s="23" t="str">
        <f t="shared" si="527"/>
        <v/>
      </c>
      <c r="R267" s="24" t="str">
        <f t="shared" si="527"/>
        <v/>
      </c>
      <c r="S267" s="23" t="str">
        <f t="shared" si="527"/>
        <v/>
      </c>
      <c r="T267" s="24" t="str">
        <f t="shared" si="527"/>
        <v/>
      </c>
      <c r="U267" s="23" t="str">
        <f t="shared" si="527"/>
        <v/>
      </c>
      <c r="V267" s="24" t="str">
        <f t="shared" si="527"/>
        <v/>
      </c>
      <c r="W267" s="25" t="str">
        <f t="shared" si="527"/>
        <v/>
      </c>
      <c r="X267" s="58" t="str">
        <f t="shared" ref="X267:AM267" si="528">IF($G267=X$4&amp;"-"&amp;X$5,IF(COUNTIF($G$6:$G267,"="&amp;$G267)&gt;1000,"",MAX(X$6:X266)+1),"")</f>
        <v/>
      </c>
      <c r="Y267" s="59">
        <f t="shared" si="528"/>
        <v>12</v>
      </c>
      <c r="Z267" s="58" t="str">
        <f t="shared" si="528"/>
        <v/>
      </c>
      <c r="AA267" s="59" t="str">
        <f t="shared" si="528"/>
        <v/>
      </c>
      <c r="AB267" s="58" t="str">
        <f t="shared" si="528"/>
        <v/>
      </c>
      <c r="AC267" s="59" t="str">
        <f t="shared" si="528"/>
        <v/>
      </c>
      <c r="AD267" s="58" t="str">
        <f t="shared" si="528"/>
        <v/>
      </c>
      <c r="AE267" s="59" t="str">
        <f t="shared" si="528"/>
        <v/>
      </c>
      <c r="AF267" s="58" t="str">
        <f t="shared" si="528"/>
        <v/>
      </c>
      <c r="AG267" s="59" t="str">
        <f t="shared" si="528"/>
        <v/>
      </c>
      <c r="AH267" s="58" t="str">
        <f t="shared" si="528"/>
        <v/>
      </c>
      <c r="AI267" s="59" t="str">
        <f t="shared" si="528"/>
        <v/>
      </c>
      <c r="AJ267" s="58" t="str">
        <f t="shared" si="528"/>
        <v/>
      </c>
      <c r="AK267" s="59" t="str">
        <f t="shared" si="528"/>
        <v/>
      </c>
      <c r="AL267" s="58" t="str">
        <f t="shared" si="528"/>
        <v/>
      </c>
      <c r="AM267" s="60" t="str">
        <f t="shared" si="528"/>
        <v/>
      </c>
    </row>
    <row r="268" ht="15.75" customHeight="1">
      <c r="A268" s="64">
        <v>263.0</v>
      </c>
      <c r="B268" s="51" t="str">
        <f>VLOOKUP(A268,Times_2023!B265:C695,2,FALSE)</f>
        <v>0:31:04</v>
      </c>
      <c r="C268" s="52" t="str">
        <f>VLOOKUP($A268,Raw,3,FALSE)</f>
        <v>Kara Eagling</v>
      </c>
      <c r="D268" s="62" t="str">
        <f>VLOOKUP($A268,Raw,2,FALSE)</f>
        <v>RR</v>
      </c>
      <c r="E268" s="62" t="str">
        <f>VLOOKUP($A268,Raw,4,FALSE)</f>
        <v>F</v>
      </c>
      <c r="F268" s="62">
        <f t="shared" si="5"/>
        <v>79</v>
      </c>
      <c r="G268" s="63" t="str">
        <f t="shared" si="6"/>
        <v>RR-F</v>
      </c>
      <c r="H268" s="22" t="str">
        <f t="shared" ref="H268:W268" si="529">IF($G268=H$4&amp;"-"&amp;H$5,IF(COUNTIF($G$6:$G268,"="&amp;$G268)&gt;5,"",$F268),"")</f>
        <v/>
      </c>
      <c r="I268" s="23" t="str">
        <f t="shared" si="529"/>
        <v/>
      </c>
      <c r="J268" s="24" t="str">
        <f t="shared" si="529"/>
        <v/>
      </c>
      <c r="K268" s="23" t="str">
        <f t="shared" si="529"/>
        <v/>
      </c>
      <c r="L268" s="24" t="str">
        <f t="shared" si="529"/>
        <v/>
      </c>
      <c r="M268" s="23" t="str">
        <f t="shared" si="529"/>
        <v/>
      </c>
      <c r="N268" s="24" t="str">
        <f t="shared" si="529"/>
        <v/>
      </c>
      <c r="O268" s="23" t="str">
        <f t="shared" si="529"/>
        <v/>
      </c>
      <c r="P268" s="24" t="str">
        <f t="shared" si="529"/>
        <v/>
      </c>
      <c r="Q268" s="23" t="str">
        <f t="shared" si="529"/>
        <v/>
      </c>
      <c r="R268" s="24" t="str">
        <f t="shared" si="529"/>
        <v/>
      </c>
      <c r="S268" s="23" t="str">
        <f t="shared" si="529"/>
        <v/>
      </c>
      <c r="T268" s="24" t="str">
        <f t="shared" si="529"/>
        <v/>
      </c>
      <c r="U268" s="23" t="str">
        <f t="shared" si="529"/>
        <v/>
      </c>
      <c r="V268" s="24" t="str">
        <f t="shared" si="529"/>
        <v/>
      </c>
      <c r="W268" s="25" t="str">
        <f t="shared" si="529"/>
        <v/>
      </c>
      <c r="X268" s="58" t="str">
        <f t="shared" ref="X268:AM268" si="530">IF($G268=X$4&amp;"-"&amp;X$5,IF(COUNTIF($G$6:$G268,"="&amp;$G268)&gt;1000,"",MAX(X$6:X267)+1),"")</f>
        <v/>
      </c>
      <c r="Y268" s="59" t="str">
        <f t="shared" si="530"/>
        <v/>
      </c>
      <c r="Z268" s="58" t="str">
        <f t="shared" si="530"/>
        <v/>
      </c>
      <c r="AA268" s="59" t="str">
        <f t="shared" si="530"/>
        <v/>
      </c>
      <c r="AB268" s="58" t="str">
        <f t="shared" si="530"/>
        <v/>
      </c>
      <c r="AC268" s="59" t="str">
        <f t="shared" si="530"/>
        <v/>
      </c>
      <c r="AD268" s="58" t="str">
        <f t="shared" si="530"/>
        <v/>
      </c>
      <c r="AE268" s="59" t="str">
        <f t="shared" si="530"/>
        <v/>
      </c>
      <c r="AF268" s="58" t="str">
        <f t="shared" si="530"/>
        <v/>
      </c>
      <c r="AG268" s="59" t="str">
        <f t="shared" si="530"/>
        <v/>
      </c>
      <c r="AH268" s="58" t="str">
        <f t="shared" si="530"/>
        <v/>
      </c>
      <c r="AI268" s="59" t="str">
        <f t="shared" si="530"/>
        <v/>
      </c>
      <c r="AJ268" s="58" t="str">
        <f t="shared" si="530"/>
        <v/>
      </c>
      <c r="AK268" s="59">
        <f t="shared" si="530"/>
        <v>11</v>
      </c>
      <c r="AL268" s="58" t="str">
        <f t="shared" si="530"/>
        <v/>
      </c>
      <c r="AM268" s="60" t="str">
        <f t="shared" si="530"/>
        <v/>
      </c>
    </row>
    <row r="269" ht="15.75" customHeight="1">
      <c r="A269" s="61">
        <v>264.0</v>
      </c>
      <c r="B269" s="51" t="str">
        <f>VLOOKUP(A269,Times_2023!B266:C696,2,FALSE)</f>
        <v>0:31:12</v>
      </c>
      <c r="C269" s="52" t="str">
        <f>VLOOKUP($A269,Raw,3,FALSE)</f>
        <v>Jim Withers</v>
      </c>
      <c r="D269" s="62" t="str">
        <f>VLOOKUP($A269,Raw,2,FALSE)</f>
        <v>NJ</v>
      </c>
      <c r="E269" s="62" t="str">
        <f>VLOOKUP($A269,Raw,4,FALSE)</f>
        <v>M</v>
      </c>
      <c r="F269" s="62">
        <f t="shared" si="5"/>
        <v>185</v>
      </c>
      <c r="G269" s="63" t="str">
        <f t="shared" si="6"/>
        <v>NJ-M</v>
      </c>
      <c r="H269" s="22" t="str">
        <f t="shared" ref="H269:W269" si="531">IF($G269=H$4&amp;"-"&amp;H$5,IF(COUNTIF($G$6:$G269,"="&amp;$G269)&gt;5,"",$F269),"")</f>
        <v/>
      </c>
      <c r="I269" s="23" t="str">
        <f t="shared" si="531"/>
        <v/>
      </c>
      <c r="J269" s="24" t="str">
        <f t="shared" si="531"/>
        <v/>
      </c>
      <c r="K269" s="23" t="str">
        <f t="shared" si="531"/>
        <v/>
      </c>
      <c r="L269" s="24" t="str">
        <f t="shared" si="531"/>
        <v/>
      </c>
      <c r="M269" s="23" t="str">
        <f t="shared" si="531"/>
        <v/>
      </c>
      <c r="N269" s="24" t="str">
        <f t="shared" si="531"/>
        <v/>
      </c>
      <c r="O269" s="23" t="str">
        <f t="shared" si="531"/>
        <v/>
      </c>
      <c r="P269" s="24" t="str">
        <f t="shared" si="531"/>
        <v/>
      </c>
      <c r="Q269" s="23" t="str">
        <f t="shared" si="531"/>
        <v/>
      </c>
      <c r="R269" s="24" t="str">
        <f t="shared" si="531"/>
        <v/>
      </c>
      <c r="S269" s="23" t="str">
        <f t="shared" si="531"/>
        <v/>
      </c>
      <c r="T269" s="24" t="str">
        <f t="shared" si="531"/>
        <v/>
      </c>
      <c r="U269" s="23" t="str">
        <f t="shared" si="531"/>
        <v/>
      </c>
      <c r="V269" s="24" t="str">
        <f t="shared" si="531"/>
        <v/>
      </c>
      <c r="W269" s="25" t="str">
        <f t="shared" si="531"/>
        <v/>
      </c>
      <c r="X269" s="58" t="str">
        <f t="shared" ref="X269:AM269" si="532">IF($G269=X$4&amp;"-"&amp;X$5,IF(COUNTIF($G$6:$G269,"="&amp;$G269)&gt;1000,"",MAX(X$6:X268)+1),"")</f>
        <v/>
      </c>
      <c r="Y269" s="59" t="str">
        <f t="shared" si="532"/>
        <v/>
      </c>
      <c r="Z269" s="58" t="str">
        <f t="shared" si="532"/>
        <v/>
      </c>
      <c r="AA269" s="59" t="str">
        <f t="shared" si="532"/>
        <v/>
      </c>
      <c r="AB269" s="58" t="str">
        <f t="shared" si="532"/>
        <v/>
      </c>
      <c r="AC269" s="59" t="str">
        <f t="shared" si="532"/>
        <v/>
      </c>
      <c r="AD269" s="58" t="str">
        <f t="shared" si="532"/>
        <v/>
      </c>
      <c r="AE269" s="59" t="str">
        <f t="shared" si="532"/>
        <v/>
      </c>
      <c r="AF269" s="58" t="str">
        <f t="shared" si="532"/>
        <v/>
      </c>
      <c r="AG269" s="59" t="str">
        <f t="shared" si="532"/>
        <v/>
      </c>
      <c r="AH269" s="58">
        <f t="shared" si="532"/>
        <v>20</v>
      </c>
      <c r="AI269" s="59" t="str">
        <f t="shared" si="532"/>
        <v/>
      </c>
      <c r="AJ269" s="58" t="str">
        <f t="shared" si="532"/>
        <v/>
      </c>
      <c r="AK269" s="59" t="str">
        <f t="shared" si="532"/>
        <v/>
      </c>
      <c r="AL269" s="58" t="str">
        <f t="shared" si="532"/>
        <v/>
      </c>
      <c r="AM269" s="60" t="str">
        <f t="shared" si="532"/>
        <v/>
      </c>
    </row>
    <row r="270" ht="15.75" customHeight="1">
      <c r="A270" s="64">
        <v>265.0</v>
      </c>
      <c r="B270" s="51" t="str">
        <f>VLOOKUP(A270,Times_2023!B267:C697,2,FALSE)</f>
        <v>0:31:16</v>
      </c>
      <c r="C270" s="52" t="str">
        <f>VLOOKUP($A270,Raw,3,FALSE)</f>
        <v>Fiona Waddelow</v>
      </c>
      <c r="D270" s="62" t="str">
        <f>VLOOKUP($A270,Raw,2,FALSE)</f>
        <v>ELY</v>
      </c>
      <c r="E270" s="62" t="str">
        <f>VLOOKUP($A270,Raw,4,FALSE)</f>
        <v>F</v>
      </c>
      <c r="F270" s="62">
        <f t="shared" si="5"/>
        <v>80</v>
      </c>
      <c r="G270" s="63" t="str">
        <f t="shared" si="6"/>
        <v>ELY-F</v>
      </c>
      <c r="H270" s="22" t="str">
        <f t="shared" ref="H270:W270" si="533">IF($G270=H$4&amp;"-"&amp;H$5,IF(COUNTIF($G$6:$G270,"="&amp;$G270)&gt;5,"",$F270),"")</f>
        <v/>
      </c>
      <c r="I270" s="23" t="str">
        <f t="shared" si="533"/>
        <v/>
      </c>
      <c r="J270" s="24" t="str">
        <f t="shared" si="533"/>
        <v/>
      </c>
      <c r="K270" s="23" t="str">
        <f t="shared" si="533"/>
        <v/>
      </c>
      <c r="L270" s="24" t="str">
        <f t="shared" si="533"/>
        <v/>
      </c>
      <c r="M270" s="23" t="str">
        <f t="shared" si="533"/>
        <v/>
      </c>
      <c r="N270" s="24" t="str">
        <f t="shared" si="533"/>
        <v/>
      </c>
      <c r="O270" s="23" t="str">
        <f t="shared" si="533"/>
        <v/>
      </c>
      <c r="P270" s="24" t="str">
        <f t="shared" si="533"/>
        <v/>
      </c>
      <c r="Q270" s="23" t="str">
        <f t="shared" si="533"/>
        <v/>
      </c>
      <c r="R270" s="24" t="str">
        <f t="shared" si="533"/>
        <v/>
      </c>
      <c r="S270" s="23" t="str">
        <f t="shared" si="533"/>
        <v/>
      </c>
      <c r="T270" s="24" t="str">
        <f t="shared" si="533"/>
        <v/>
      </c>
      <c r="U270" s="23" t="str">
        <f t="shared" si="533"/>
        <v/>
      </c>
      <c r="V270" s="24" t="str">
        <f t="shared" si="533"/>
        <v/>
      </c>
      <c r="W270" s="25" t="str">
        <f t="shared" si="533"/>
        <v/>
      </c>
      <c r="X270" s="58" t="str">
        <f t="shared" ref="X270:AM270" si="534">IF($G270=X$4&amp;"-"&amp;X$5,IF(COUNTIF($G$6:$G270,"="&amp;$G270)&gt;1000,"",MAX(X$6:X269)+1),"")</f>
        <v/>
      </c>
      <c r="Y270" s="59" t="str">
        <f t="shared" si="534"/>
        <v/>
      </c>
      <c r="Z270" s="58" t="str">
        <f t="shared" si="534"/>
        <v/>
      </c>
      <c r="AA270" s="59" t="str">
        <f t="shared" si="534"/>
        <v/>
      </c>
      <c r="AB270" s="58" t="str">
        <f t="shared" si="534"/>
        <v/>
      </c>
      <c r="AC270" s="59">
        <f t="shared" si="534"/>
        <v>12</v>
      </c>
      <c r="AD270" s="58" t="str">
        <f t="shared" si="534"/>
        <v/>
      </c>
      <c r="AE270" s="59" t="str">
        <f t="shared" si="534"/>
        <v/>
      </c>
      <c r="AF270" s="58" t="str">
        <f t="shared" si="534"/>
        <v/>
      </c>
      <c r="AG270" s="59" t="str">
        <f t="shared" si="534"/>
        <v/>
      </c>
      <c r="AH270" s="58" t="str">
        <f t="shared" si="534"/>
        <v/>
      </c>
      <c r="AI270" s="59" t="str">
        <f t="shared" si="534"/>
        <v/>
      </c>
      <c r="AJ270" s="58" t="str">
        <f t="shared" si="534"/>
        <v/>
      </c>
      <c r="AK270" s="59" t="str">
        <f t="shared" si="534"/>
        <v/>
      </c>
      <c r="AL270" s="58" t="str">
        <f t="shared" si="534"/>
        <v/>
      </c>
      <c r="AM270" s="60" t="str">
        <f t="shared" si="534"/>
        <v/>
      </c>
    </row>
    <row r="271" ht="15.75" customHeight="1">
      <c r="A271" s="61">
        <v>266.0</v>
      </c>
      <c r="B271" s="51" t="str">
        <f>VLOOKUP(A271,Times_2023!B268:C698,2,FALSE)</f>
        <v>0:31:18</v>
      </c>
      <c r="C271" s="52" t="str">
        <f>VLOOKUP($A271,Raw,3,FALSE)</f>
        <v>Hamish Ross</v>
      </c>
      <c r="D271" s="62" t="str">
        <f>VLOOKUP($A271,Raw,2,FALSE)</f>
        <v>ELY</v>
      </c>
      <c r="E271" s="62" t="str">
        <f>VLOOKUP($A271,Raw,4,FALSE)</f>
        <v>M</v>
      </c>
      <c r="F271" s="62">
        <f t="shared" si="5"/>
        <v>186</v>
      </c>
      <c r="G271" s="63" t="str">
        <f t="shared" si="6"/>
        <v>ELY-M</v>
      </c>
      <c r="H271" s="22" t="str">
        <f t="shared" ref="H271:W271" si="535">IF($G271=H$4&amp;"-"&amp;H$5,IF(COUNTIF($G$6:$G271,"="&amp;$G271)&gt;5,"",$F271),"")</f>
        <v/>
      </c>
      <c r="I271" s="23" t="str">
        <f t="shared" si="535"/>
        <v/>
      </c>
      <c r="J271" s="24" t="str">
        <f t="shared" si="535"/>
        <v/>
      </c>
      <c r="K271" s="23" t="str">
        <f t="shared" si="535"/>
        <v/>
      </c>
      <c r="L271" s="24" t="str">
        <f t="shared" si="535"/>
        <v/>
      </c>
      <c r="M271" s="23" t="str">
        <f t="shared" si="535"/>
        <v/>
      </c>
      <c r="N271" s="24" t="str">
        <f t="shared" si="535"/>
        <v/>
      </c>
      <c r="O271" s="23" t="str">
        <f t="shared" si="535"/>
        <v/>
      </c>
      <c r="P271" s="24" t="str">
        <f t="shared" si="535"/>
        <v/>
      </c>
      <c r="Q271" s="23" t="str">
        <f t="shared" si="535"/>
        <v/>
      </c>
      <c r="R271" s="24" t="str">
        <f t="shared" si="535"/>
        <v/>
      </c>
      <c r="S271" s="23" t="str">
        <f t="shared" si="535"/>
        <v/>
      </c>
      <c r="T271" s="24" t="str">
        <f t="shared" si="535"/>
        <v/>
      </c>
      <c r="U271" s="23" t="str">
        <f t="shared" si="535"/>
        <v/>
      </c>
      <c r="V271" s="24" t="str">
        <f t="shared" si="535"/>
        <v/>
      </c>
      <c r="W271" s="25" t="str">
        <f t="shared" si="535"/>
        <v/>
      </c>
      <c r="X271" s="58" t="str">
        <f t="shared" ref="X271:AM271" si="536">IF($G271=X$4&amp;"-"&amp;X$5,IF(COUNTIF($G$6:$G271,"="&amp;$G271)&gt;1000,"",MAX(X$6:X270)+1),"")</f>
        <v/>
      </c>
      <c r="Y271" s="59" t="str">
        <f t="shared" si="536"/>
        <v/>
      </c>
      <c r="Z271" s="58" t="str">
        <f t="shared" si="536"/>
        <v/>
      </c>
      <c r="AA271" s="59" t="str">
        <f t="shared" si="536"/>
        <v/>
      </c>
      <c r="AB271" s="58">
        <f t="shared" si="536"/>
        <v>39</v>
      </c>
      <c r="AC271" s="59" t="str">
        <f t="shared" si="536"/>
        <v/>
      </c>
      <c r="AD271" s="58" t="str">
        <f t="shared" si="536"/>
        <v/>
      </c>
      <c r="AE271" s="59" t="str">
        <f t="shared" si="536"/>
        <v/>
      </c>
      <c r="AF271" s="58" t="str">
        <f t="shared" si="536"/>
        <v/>
      </c>
      <c r="AG271" s="59" t="str">
        <f t="shared" si="536"/>
        <v/>
      </c>
      <c r="AH271" s="58" t="str">
        <f t="shared" si="536"/>
        <v/>
      </c>
      <c r="AI271" s="59" t="str">
        <f t="shared" si="536"/>
        <v/>
      </c>
      <c r="AJ271" s="58" t="str">
        <f t="shared" si="536"/>
        <v/>
      </c>
      <c r="AK271" s="59" t="str">
        <f t="shared" si="536"/>
        <v/>
      </c>
      <c r="AL271" s="58" t="str">
        <f t="shared" si="536"/>
        <v/>
      </c>
      <c r="AM271" s="60" t="str">
        <f t="shared" si="536"/>
        <v/>
      </c>
    </row>
    <row r="272" ht="15.75" customHeight="1">
      <c r="A272" s="64">
        <v>267.0</v>
      </c>
      <c r="B272" s="51" t="str">
        <f>VLOOKUP(A272,Times_2023!B269:C699,2,FALSE)</f>
        <v>0:31:39</v>
      </c>
      <c r="C272" s="52" t="str">
        <f>VLOOKUP($A272,Raw,3,FALSE)</f>
        <v>Clare Robinson</v>
      </c>
      <c r="D272" s="62" t="str">
        <f>VLOOKUP($A272,Raw,2,FALSE)</f>
        <v>HI</v>
      </c>
      <c r="E272" s="62" t="str">
        <f>VLOOKUP($A272,Raw,4,FALSE)</f>
        <v>F</v>
      </c>
      <c r="F272" s="62">
        <f t="shared" si="5"/>
        <v>81</v>
      </c>
      <c r="G272" s="63" t="str">
        <f t="shared" si="6"/>
        <v>HI-F</v>
      </c>
      <c r="H272" s="22" t="str">
        <f t="shared" ref="H272:W272" si="537">IF($G272=H$4&amp;"-"&amp;H$5,IF(COUNTIF($G$6:$G272,"="&amp;$G272)&gt;5,"",$F272),"")</f>
        <v/>
      </c>
      <c r="I272" s="23" t="str">
        <f t="shared" si="537"/>
        <v/>
      </c>
      <c r="J272" s="24" t="str">
        <f t="shared" si="537"/>
        <v/>
      </c>
      <c r="K272" s="23" t="str">
        <f t="shared" si="537"/>
        <v/>
      </c>
      <c r="L272" s="24" t="str">
        <f t="shared" si="537"/>
        <v/>
      </c>
      <c r="M272" s="23" t="str">
        <f t="shared" si="537"/>
        <v/>
      </c>
      <c r="N272" s="24" t="str">
        <f t="shared" si="537"/>
        <v/>
      </c>
      <c r="O272" s="23" t="str">
        <f t="shared" si="537"/>
        <v/>
      </c>
      <c r="P272" s="24" t="str">
        <f t="shared" si="537"/>
        <v/>
      </c>
      <c r="Q272" s="23" t="str">
        <f t="shared" si="537"/>
        <v/>
      </c>
      <c r="R272" s="24" t="str">
        <f t="shared" si="537"/>
        <v/>
      </c>
      <c r="S272" s="23" t="str">
        <f t="shared" si="537"/>
        <v/>
      </c>
      <c r="T272" s="24" t="str">
        <f t="shared" si="537"/>
        <v/>
      </c>
      <c r="U272" s="23" t="str">
        <f t="shared" si="537"/>
        <v/>
      </c>
      <c r="V272" s="24" t="str">
        <f t="shared" si="537"/>
        <v/>
      </c>
      <c r="W272" s="25" t="str">
        <f t="shared" si="537"/>
        <v/>
      </c>
      <c r="X272" s="58" t="str">
        <f t="shared" ref="X272:AM272" si="538">IF($G272=X$4&amp;"-"&amp;X$5,IF(COUNTIF($G$6:$G272,"="&amp;$G272)&gt;1000,"",MAX(X$6:X271)+1),"")</f>
        <v/>
      </c>
      <c r="Y272" s="59" t="str">
        <f t="shared" si="538"/>
        <v/>
      </c>
      <c r="Z272" s="58" t="str">
        <f t="shared" si="538"/>
        <v/>
      </c>
      <c r="AA272" s="59" t="str">
        <f t="shared" si="538"/>
        <v/>
      </c>
      <c r="AB272" s="58" t="str">
        <f t="shared" si="538"/>
        <v/>
      </c>
      <c r="AC272" s="59" t="str">
        <f t="shared" si="538"/>
        <v/>
      </c>
      <c r="AD272" s="58" t="str">
        <f t="shared" si="538"/>
        <v/>
      </c>
      <c r="AE272" s="59">
        <f t="shared" si="538"/>
        <v>14</v>
      </c>
      <c r="AF272" s="58" t="str">
        <f t="shared" si="538"/>
        <v/>
      </c>
      <c r="AG272" s="59" t="str">
        <f t="shared" si="538"/>
        <v/>
      </c>
      <c r="AH272" s="58" t="str">
        <f t="shared" si="538"/>
        <v/>
      </c>
      <c r="AI272" s="59" t="str">
        <f t="shared" si="538"/>
        <v/>
      </c>
      <c r="AJ272" s="58" t="str">
        <f t="shared" si="538"/>
        <v/>
      </c>
      <c r="AK272" s="59" t="str">
        <f t="shared" si="538"/>
        <v/>
      </c>
      <c r="AL272" s="58" t="str">
        <f t="shared" si="538"/>
        <v/>
      </c>
      <c r="AM272" s="60" t="str">
        <f t="shared" si="538"/>
        <v/>
      </c>
    </row>
    <row r="273" ht="15.75" customHeight="1">
      <c r="A273" s="61">
        <v>268.0</v>
      </c>
      <c r="B273" s="51" t="str">
        <f>VLOOKUP(A273,Times_2023!B270:C700,2,FALSE)</f>
        <v>0:31:40</v>
      </c>
      <c r="C273" s="52" t="str">
        <f>VLOOKUP($A273,Raw,3,FALSE)</f>
        <v>Lucy Harrison</v>
      </c>
      <c r="D273" s="62" t="str">
        <f>VLOOKUP($A273,Raw,2,FALSE)</f>
        <v>HI</v>
      </c>
      <c r="E273" s="62" t="str">
        <f>VLOOKUP($A273,Raw,4,FALSE)</f>
        <v>F</v>
      </c>
      <c r="F273" s="62">
        <f t="shared" si="5"/>
        <v>82</v>
      </c>
      <c r="G273" s="63" t="str">
        <f t="shared" si="6"/>
        <v>HI-F</v>
      </c>
      <c r="H273" s="22" t="str">
        <f t="shared" ref="H273:W273" si="539">IF($G273=H$4&amp;"-"&amp;H$5,IF(COUNTIF($G$6:$G273,"="&amp;$G273)&gt;5,"",$F273),"")</f>
        <v/>
      </c>
      <c r="I273" s="23" t="str">
        <f t="shared" si="539"/>
        <v/>
      </c>
      <c r="J273" s="24" t="str">
        <f t="shared" si="539"/>
        <v/>
      </c>
      <c r="K273" s="23" t="str">
        <f t="shared" si="539"/>
        <v/>
      </c>
      <c r="L273" s="24" t="str">
        <f t="shared" si="539"/>
        <v/>
      </c>
      <c r="M273" s="23" t="str">
        <f t="shared" si="539"/>
        <v/>
      </c>
      <c r="N273" s="24" t="str">
        <f t="shared" si="539"/>
        <v/>
      </c>
      <c r="O273" s="23" t="str">
        <f t="shared" si="539"/>
        <v/>
      </c>
      <c r="P273" s="24" t="str">
        <f t="shared" si="539"/>
        <v/>
      </c>
      <c r="Q273" s="23" t="str">
        <f t="shared" si="539"/>
        <v/>
      </c>
      <c r="R273" s="24" t="str">
        <f t="shared" si="539"/>
        <v/>
      </c>
      <c r="S273" s="23" t="str">
        <f t="shared" si="539"/>
        <v/>
      </c>
      <c r="T273" s="24" t="str">
        <f t="shared" si="539"/>
        <v/>
      </c>
      <c r="U273" s="23" t="str">
        <f t="shared" si="539"/>
        <v/>
      </c>
      <c r="V273" s="24" t="str">
        <f t="shared" si="539"/>
        <v/>
      </c>
      <c r="W273" s="25" t="str">
        <f t="shared" si="539"/>
        <v/>
      </c>
      <c r="X273" s="58" t="str">
        <f t="shared" ref="X273:AM273" si="540">IF($G273=X$4&amp;"-"&amp;X$5,IF(COUNTIF($G$6:$G273,"="&amp;$G273)&gt;1000,"",MAX(X$6:X272)+1),"")</f>
        <v/>
      </c>
      <c r="Y273" s="59" t="str">
        <f t="shared" si="540"/>
        <v/>
      </c>
      <c r="Z273" s="58" t="str">
        <f t="shared" si="540"/>
        <v/>
      </c>
      <c r="AA273" s="59" t="str">
        <f t="shared" si="540"/>
        <v/>
      </c>
      <c r="AB273" s="58" t="str">
        <f t="shared" si="540"/>
        <v/>
      </c>
      <c r="AC273" s="59" t="str">
        <f t="shared" si="540"/>
        <v/>
      </c>
      <c r="AD273" s="58" t="str">
        <f t="shared" si="540"/>
        <v/>
      </c>
      <c r="AE273" s="59">
        <f t="shared" si="540"/>
        <v>15</v>
      </c>
      <c r="AF273" s="58" t="str">
        <f t="shared" si="540"/>
        <v/>
      </c>
      <c r="AG273" s="59" t="str">
        <f t="shared" si="540"/>
        <v/>
      </c>
      <c r="AH273" s="58" t="str">
        <f t="shared" si="540"/>
        <v/>
      </c>
      <c r="AI273" s="59" t="str">
        <f t="shared" si="540"/>
        <v/>
      </c>
      <c r="AJ273" s="58" t="str">
        <f t="shared" si="540"/>
        <v/>
      </c>
      <c r="AK273" s="59" t="str">
        <f t="shared" si="540"/>
        <v/>
      </c>
      <c r="AL273" s="58" t="str">
        <f t="shared" si="540"/>
        <v/>
      </c>
      <c r="AM273" s="60" t="str">
        <f t="shared" si="540"/>
        <v/>
      </c>
    </row>
    <row r="274" ht="15.75" customHeight="1">
      <c r="A274" s="64">
        <v>269.0</v>
      </c>
      <c r="B274" s="51" t="str">
        <f>VLOOKUP(A274,Times_2023!B271:C701,2,FALSE)</f>
        <v>0:31:47</v>
      </c>
      <c r="C274" s="52" t="str">
        <f>VLOOKUP($A274,Raw,3,FALSE)</f>
        <v>Malcolm Osbourn</v>
      </c>
      <c r="D274" s="62" t="str">
        <f>VLOOKUP($A274,Raw,2,FALSE)</f>
        <v>NJ</v>
      </c>
      <c r="E274" s="62" t="str">
        <f>VLOOKUP($A274,Raw,4,FALSE)</f>
        <v>M</v>
      </c>
      <c r="F274" s="62">
        <f t="shared" si="5"/>
        <v>187</v>
      </c>
      <c r="G274" s="63" t="str">
        <f t="shared" si="6"/>
        <v>NJ-M</v>
      </c>
      <c r="H274" s="22" t="str">
        <f t="shared" ref="H274:W274" si="541">IF($G274=H$4&amp;"-"&amp;H$5,IF(COUNTIF($G$6:$G274,"="&amp;$G274)&gt;5,"",$F274),"")</f>
        <v/>
      </c>
      <c r="I274" s="23" t="str">
        <f t="shared" si="541"/>
        <v/>
      </c>
      <c r="J274" s="24" t="str">
        <f t="shared" si="541"/>
        <v/>
      </c>
      <c r="K274" s="23" t="str">
        <f t="shared" si="541"/>
        <v/>
      </c>
      <c r="L274" s="24" t="str">
        <f t="shared" si="541"/>
        <v/>
      </c>
      <c r="M274" s="23" t="str">
        <f t="shared" si="541"/>
        <v/>
      </c>
      <c r="N274" s="24" t="str">
        <f t="shared" si="541"/>
        <v/>
      </c>
      <c r="O274" s="23" t="str">
        <f t="shared" si="541"/>
        <v/>
      </c>
      <c r="P274" s="24" t="str">
        <f t="shared" si="541"/>
        <v/>
      </c>
      <c r="Q274" s="23" t="str">
        <f t="shared" si="541"/>
        <v/>
      </c>
      <c r="R274" s="24" t="str">
        <f t="shared" si="541"/>
        <v/>
      </c>
      <c r="S274" s="23" t="str">
        <f t="shared" si="541"/>
        <v/>
      </c>
      <c r="T274" s="24" t="str">
        <f t="shared" si="541"/>
        <v/>
      </c>
      <c r="U274" s="23" t="str">
        <f t="shared" si="541"/>
        <v/>
      </c>
      <c r="V274" s="24" t="str">
        <f t="shared" si="541"/>
        <v/>
      </c>
      <c r="W274" s="25" t="str">
        <f t="shared" si="541"/>
        <v/>
      </c>
      <c r="X274" s="58" t="str">
        <f t="shared" ref="X274:AM274" si="542">IF($G274=X$4&amp;"-"&amp;X$5,IF(COUNTIF($G$6:$G274,"="&amp;$G274)&gt;1000,"",MAX(X$6:X273)+1),"")</f>
        <v/>
      </c>
      <c r="Y274" s="59" t="str">
        <f t="shared" si="542"/>
        <v/>
      </c>
      <c r="Z274" s="58" t="str">
        <f t="shared" si="542"/>
        <v/>
      </c>
      <c r="AA274" s="59" t="str">
        <f t="shared" si="542"/>
        <v/>
      </c>
      <c r="AB274" s="58" t="str">
        <f t="shared" si="542"/>
        <v/>
      </c>
      <c r="AC274" s="59" t="str">
        <f t="shared" si="542"/>
        <v/>
      </c>
      <c r="AD274" s="58" t="str">
        <f t="shared" si="542"/>
        <v/>
      </c>
      <c r="AE274" s="59" t="str">
        <f t="shared" si="542"/>
        <v/>
      </c>
      <c r="AF274" s="58" t="str">
        <f t="shared" si="542"/>
        <v/>
      </c>
      <c r="AG274" s="59" t="str">
        <f t="shared" si="542"/>
        <v/>
      </c>
      <c r="AH274" s="58">
        <f t="shared" si="542"/>
        <v>21</v>
      </c>
      <c r="AI274" s="59" t="str">
        <f t="shared" si="542"/>
        <v/>
      </c>
      <c r="AJ274" s="58" t="str">
        <f t="shared" si="542"/>
        <v/>
      </c>
      <c r="AK274" s="59" t="str">
        <f t="shared" si="542"/>
        <v/>
      </c>
      <c r="AL274" s="58" t="str">
        <f t="shared" si="542"/>
        <v/>
      </c>
      <c r="AM274" s="60" t="str">
        <f t="shared" si="542"/>
        <v/>
      </c>
    </row>
    <row r="275" ht="15.75" customHeight="1">
      <c r="A275" s="61">
        <v>270.0</v>
      </c>
      <c r="B275" s="51" t="str">
        <f>VLOOKUP(A275,Times_2023!B272:C702,2,FALSE)</f>
        <v>0:31:53</v>
      </c>
      <c r="C275" s="52" t="str">
        <f>VLOOKUP($A275,Raw,3,FALSE)</f>
        <v>Sophie Adams</v>
      </c>
      <c r="D275" s="62" t="str">
        <f>VLOOKUP($A275,Raw,2,FALSE)</f>
        <v>NJ</v>
      </c>
      <c r="E275" s="62" t="str">
        <f>VLOOKUP($A275,Raw,4,FALSE)</f>
        <v>F</v>
      </c>
      <c r="F275" s="62">
        <f t="shared" si="5"/>
        <v>83</v>
      </c>
      <c r="G275" s="63" t="str">
        <f t="shared" si="6"/>
        <v>NJ-F</v>
      </c>
      <c r="H275" s="22" t="str">
        <f t="shared" ref="H275:W275" si="543">IF($G275=H$4&amp;"-"&amp;H$5,IF(COUNTIF($G$6:$G275,"="&amp;$G275)&gt;5,"",$F275),"")</f>
        <v/>
      </c>
      <c r="I275" s="23" t="str">
        <f t="shared" si="543"/>
        <v/>
      </c>
      <c r="J275" s="24" t="str">
        <f t="shared" si="543"/>
        <v/>
      </c>
      <c r="K275" s="23" t="str">
        <f t="shared" si="543"/>
        <v/>
      </c>
      <c r="L275" s="24" t="str">
        <f t="shared" si="543"/>
        <v/>
      </c>
      <c r="M275" s="23" t="str">
        <f t="shared" si="543"/>
        <v/>
      </c>
      <c r="N275" s="24" t="str">
        <f t="shared" si="543"/>
        <v/>
      </c>
      <c r="O275" s="23" t="str">
        <f t="shared" si="543"/>
        <v/>
      </c>
      <c r="P275" s="24" t="str">
        <f t="shared" si="543"/>
        <v/>
      </c>
      <c r="Q275" s="23" t="str">
        <f t="shared" si="543"/>
        <v/>
      </c>
      <c r="R275" s="24" t="str">
        <f t="shared" si="543"/>
        <v/>
      </c>
      <c r="S275" s="23" t="str">
        <f t="shared" si="543"/>
        <v/>
      </c>
      <c r="T275" s="24" t="str">
        <f t="shared" si="543"/>
        <v/>
      </c>
      <c r="U275" s="23" t="str">
        <f t="shared" si="543"/>
        <v/>
      </c>
      <c r="V275" s="24" t="str">
        <f t="shared" si="543"/>
        <v/>
      </c>
      <c r="W275" s="25" t="str">
        <f t="shared" si="543"/>
        <v/>
      </c>
      <c r="X275" s="58" t="str">
        <f t="shared" ref="X275:AM275" si="544">IF($G275=X$4&amp;"-"&amp;X$5,IF(COUNTIF($G$6:$G275,"="&amp;$G275)&gt;1000,"",MAX(X$6:X274)+1),"")</f>
        <v/>
      </c>
      <c r="Y275" s="59" t="str">
        <f t="shared" si="544"/>
        <v/>
      </c>
      <c r="Z275" s="58" t="str">
        <f t="shared" si="544"/>
        <v/>
      </c>
      <c r="AA275" s="59" t="str">
        <f t="shared" si="544"/>
        <v/>
      </c>
      <c r="AB275" s="58" t="str">
        <f t="shared" si="544"/>
        <v/>
      </c>
      <c r="AC275" s="59" t="str">
        <f t="shared" si="544"/>
        <v/>
      </c>
      <c r="AD275" s="58" t="str">
        <f t="shared" si="544"/>
        <v/>
      </c>
      <c r="AE275" s="59" t="str">
        <f t="shared" si="544"/>
        <v/>
      </c>
      <c r="AF275" s="58" t="str">
        <f t="shared" si="544"/>
        <v/>
      </c>
      <c r="AG275" s="59" t="str">
        <f t="shared" si="544"/>
        <v/>
      </c>
      <c r="AH275" s="58" t="str">
        <f t="shared" si="544"/>
        <v/>
      </c>
      <c r="AI275" s="59">
        <f t="shared" si="544"/>
        <v>13</v>
      </c>
      <c r="AJ275" s="58" t="str">
        <f t="shared" si="544"/>
        <v/>
      </c>
      <c r="AK275" s="59" t="str">
        <f t="shared" si="544"/>
        <v/>
      </c>
      <c r="AL275" s="58" t="str">
        <f t="shared" si="544"/>
        <v/>
      </c>
      <c r="AM275" s="60" t="str">
        <f t="shared" si="544"/>
        <v/>
      </c>
    </row>
    <row r="276" ht="15.75" customHeight="1">
      <c r="A276" s="64">
        <v>271.0</v>
      </c>
      <c r="B276" s="51" t="str">
        <f>VLOOKUP(A276,Times_2023!B273:C703,2,FALSE)</f>
        <v>0:31:59</v>
      </c>
      <c r="C276" s="52" t="str">
        <f>VLOOKUP($A276,Raw,3,FALSE)</f>
        <v>Anthony Irwin</v>
      </c>
      <c r="D276" s="62" t="str">
        <f>VLOOKUP($A276,Raw,2,FALSE)</f>
        <v>CAC</v>
      </c>
      <c r="E276" s="62" t="str">
        <f>VLOOKUP($A276,Raw,4,FALSE)</f>
        <v>M</v>
      </c>
      <c r="F276" s="62">
        <f t="shared" si="5"/>
        <v>188</v>
      </c>
      <c r="G276" s="63" t="str">
        <f t="shared" si="6"/>
        <v>CAC-M</v>
      </c>
      <c r="H276" s="22" t="str">
        <f t="shared" ref="H276:W276" si="545">IF($G276=H$4&amp;"-"&amp;H$5,IF(COUNTIF($G$6:$G276,"="&amp;$G276)&gt;5,"",$F276),"")</f>
        <v/>
      </c>
      <c r="I276" s="23" t="str">
        <f t="shared" si="545"/>
        <v/>
      </c>
      <c r="J276" s="24" t="str">
        <f t="shared" si="545"/>
        <v/>
      </c>
      <c r="K276" s="23" t="str">
        <f t="shared" si="545"/>
        <v/>
      </c>
      <c r="L276" s="24" t="str">
        <f t="shared" si="545"/>
        <v/>
      </c>
      <c r="M276" s="23" t="str">
        <f t="shared" si="545"/>
        <v/>
      </c>
      <c r="N276" s="24" t="str">
        <f t="shared" si="545"/>
        <v/>
      </c>
      <c r="O276" s="23" t="str">
        <f t="shared" si="545"/>
        <v/>
      </c>
      <c r="P276" s="24" t="str">
        <f t="shared" si="545"/>
        <v/>
      </c>
      <c r="Q276" s="23" t="str">
        <f t="shared" si="545"/>
        <v/>
      </c>
      <c r="R276" s="24" t="str">
        <f t="shared" si="545"/>
        <v/>
      </c>
      <c r="S276" s="23" t="str">
        <f t="shared" si="545"/>
        <v/>
      </c>
      <c r="T276" s="24" t="str">
        <f t="shared" si="545"/>
        <v/>
      </c>
      <c r="U276" s="23" t="str">
        <f t="shared" si="545"/>
        <v/>
      </c>
      <c r="V276" s="24" t="str">
        <f t="shared" si="545"/>
        <v/>
      </c>
      <c r="W276" s="25" t="str">
        <f t="shared" si="545"/>
        <v/>
      </c>
      <c r="X276" s="58">
        <f t="shared" ref="X276:AM276" si="546">IF($G276=X$4&amp;"-"&amp;X$5,IF(COUNTIF($G$6:$G276,"="&amp;$G276)&gt;1000,"",MAX(X$6:X275)+1),"")</f>
        <v>33</v>
      </c>
      <c r="Y276" s="59" t="str">
        <f t="shared" si="546"/>
        <v/>
      </c>
      <c r="Z276" s="58" t="str">
        <f t="shared" si="546"/>
        <v/>
      </c>
      <c r="AA276" s="59" t="str">
        <f t="shared" si="546"/>
        <v/>
      </c>
      <c r="AB276" s="58" t="str">
        <f t="shared" si="546"/>
        <v/>
      </c>
      <c r="AC276" s="59" t="str">
        <f t="shared" si="546"/>
        <v/>
      </c>
      <c r="AD276" s="58" t="str">
        <f t="shared" si="546"/>
        <v/>
      </c>
      <c r="AE276" s="59" t="str">
        <f t="shared" si="546"/>
        <v/>
      </c>
      <c r="AF276" s="58" t="str">
        <f t="shared" si="546"/>
        <v/>
      </c>
      <c r="AG276" s="59" t="str">
        <f t="shared" si="546"/>
        <v/>
      </c>
      <c r="AH276" s="58" t="str">
        <f t="shared" si="546"/>
        <v/>
      </c>
      <c r="AI276" s="59" t="str">
        <f t="shared" si="546"/>
        <v/>
      </c>
      <c r="AJ276" s="58" t="str">
        <f t="shared" si="546"/>
        <v/>
      </c>
      <c r="AK276" s="59" t="str">
        <f t="shared" si="546"/>
        <v/>
      </c>
      <c r="AL276" s="58" t="str">
        <f t="shared" si="546"/>
        <v/>
      </c>
      <c r="AM276" s="60" t="str">
        <f t="shared" si="546"/>
        <v/>
      </c>
    </row>
    <row r="277" ht="15.75" customHeight="1">
      <c r="A277" s="61">
        <v>272.0</v>
      </c>
      <c r="B277" s="51" t="str">
        <f>VLOOKUP(A277,Times_2023!B274:C704,2,FALSE)</f>
        <v>0:32:11</v>
      </c>
      <c r="C277" s="52" t="str">
        <f>VLOOKUP($A277,Raw,3,FALSE)</f>
        <v>Adam Thomas</v>
      </c>
      <c r="D277" s="62" t="str">
        <f>VLOOKUP($A277,Raw,2,FALSE)</f>
        <v>RR</v>
      </c>
      <c r="E277" s="62" t="str">
        <f>VLOOKUP($A277,Raw,4,FALSE)</f>
        <v>M</v>
      </c>
      <c r="F277" s="62">
        <f t="shared" si="5"/>
        <v>189</v>
      </c>
      <c r="G277" s="63" t="str">
        <f t="shared" si="6"/>
        <v>RR-M</v>
      </c>
      <c r="H277" s="22" t="str">
        <f t="shared" ref="H277:W277" si="547">IF($G277=H$4&amp;"-"&amp;H$5,IF(COUNTIF($G$6:$G277,"="&amp;$G277)&gt;5,"",$F277),"")</f>
        <v/>
      </c>
      <c r="I277" s="23" t="str">
        <f t="shared" si="547"/>
        <v/>
      </c>
      <c r="J277" s="24" t="str">
        <f t="shared" si="547"/>
        <v/>
      </c>
      <c r="K277" s="23" t="str">
        <f t="shared" si="547"/>
        <v/>
      </c>
      <c r="L277" s="24" t="str">
        <f t="shared" si="547"/>
        <v/>
      </c>
      <c r="M277" s="23" t="str">
        <f t="shared" si="547"/>
        <v/>
      </c>
      <c r="N277" s="24" t="str">
        <f t="shared" si="547"/>
        <v/>
      </c>
      <c r="O277" s="23" t="str">
        <f t="shared" si="547"/>
        <v/>
      </c>
      <c r="P277" s="24" t="str">
        <f t="shared" si="547"/>
        <v/>
      </c>
      <c r="Q277" s="23" t="str">
        <f t="shared" si="547"/>
        <v/>
      </c>
      <c r="R277" s="24" t="str">
        <f t="shared" si="547"/>
        <v/>
      </c>
      <c r="S277" s="23" t="str">
        <f t="shared" si="547"/>
        <v/>
      </c>
      <c r="T277" s="24" t="str">
        <f t="shared" si="547"/>
        <v/>
      </c>
      <c r="U277" s="23" t="str">
        <f t="shared" si="547"/>
        <v/>
      </c>
      <c r="V277" s="24" t="str">
        <f t="shared" si="547"/>
        <v/>
      </c>
      <c r="W277" s="25" t="str">
        <f t="shared" si="547"/>
        <v/>
      </c>
      <c r="X277" s="58" t="str">
        <f t="shared" ref="X277:AM277" si="548">IF($G277=X$4&amp;"-"&amp;X$5,IF(COUNTIF($G$6:$G277,"="&amp;$G277)&gt;1000,"",MAX(X$6:X276)+1),"")</f>
        <v/>
      </c>
      <c r="Y277" s="59" t="str">
        <f t="shared" si="548"/>
        <v/>
      </c>
      <c r="Z277" s="58" t="str">
        <f t="shared" si="548"/>
        <v/>
      </c>
      <c r="AA277" s="59" t="str">
        <f t="shared" si="548"/>
        <v/>
      </c>
      <c r="AB277" s="58" t="str">
        <f t="shared" si="548"/>
        <v/>
      </c>
      <c r="AC277" s="59" t="str">
        <f t="shared" si="548"/>
        <v/>
      </c>
      <c r="AD277" s="58" t="str">
        <f t="shared" si="548"/>
        <v/>
      </c>
      <c r="AE277" s="59" t="str">
        <f t="shared" si="548"/>
        <v/>
      </c>
      <c r="AF277" s="58" t="str">
        <f t="shared" si="548"/>
        <v/>
      </c>
      <c r="AG277" s="59" t="str">
        <f t="shared" si="548"/>
        <v/>
      </c>
      <c r="AH277" s="58" t="str">
        <f t="shared" si="548"/>
        <v/>
      </c>
      <c r="AI277" s="59" t="str">
        <f t="shared" si="548"/>
        <v/>
      </c>
      <c r="AJ277" s="58">
        <f t="shared" si="548"/>
        <v>18</v>
      </c>
      <c r="AK277" s="59" t="str">
        <f t="shared" si="548"/>
        <v/>
      </c>
      <c r="AL277" s="58" t="str">
        <f t="shared" si="548"/>
        <v/>
      </c>
      <c r="AM277" s="60" t="str">
        <f t="shared" si="548"/>
        <v/>
      </c>
    </row>
    <row r="278" ht="15.75" customHeight="1">
      <c r="A278" s="64">
        <v>273.0</v>
      </c>
      <c r="B278" s="51" t="str">
        <f>VLOOKUP(A278,Times_2023!B275:C705,2,FALSE)</f>
        <v>0:32:15</v>
      </c>
      <c r="C278" s="52" t="str">
        <f>VLOOKUP($A278,Raw,3,FALSE)</f>
        <v>Fran Fryatt</v>
      </c>
      <c r="D278" s="62" t="str">
        <f>VLOOKUP($A278,Raw,2,FALSE)</f>
        <v>NJ</v>
      </c>
      <c r="E278" s="62" t="str">
        <f>VLOOKUP($A278,Raw,4,FALSE)</f>
        <v>F</v>
      </c>
      <c r="F278" s="62">
        <f t="shared" si="5"/>
        <v>84</v>
      </c>
      <c r="G278" s="63" t="str">
        <f t="shared" si="6"/>
        <v>NJ-F</v>
      </c>
      <c r="H278" s="22" t="str">
        <f t="shared" ref="H278:W278" si="549">IF($G278=H$4&amp;"-"&amp;H$5,IF(COUNTIF($G$6:$G278,"="&amp;$G278)&gt;5,"",$F278),"")</f>
        <v/>
      </c>
      <c r="I278" s="23" t="str">
        <f t="shared" si="549"/>
        <v/>
      </c>
      <c r="J278" s="24" t="str">
        <f t="shared" si="549"/>
        <v/>
      </c>
      <c r="K278" s="23" t="str">
        <f t="shared" si="549"/>
        <v/>
      </c>
      <c r="L278" s="24" t="str">
        <f t="shared" si="549"/>
        <v/>
      </c>
      <c r="M278" s="23" t="str">
        <f t="shared" si="549"/>
        <v/>
      </c>
      <c r="N278" s="24" t="str">
        <f t="shared" si="549"/>
        <v/>
      </c>
      <c r="O278" s="23" t="str">
        <f t="shared" si="549"/>
        <v/>
      </c>
      <c r="P278" s="24" t="str">
        <f t="shared" si="549"/>
        <v/>
      </c>
      <c r="Q278" s="23" t="str">
        <f t="shared" si="549"/>
        <v/>
      </c>
      <c r="R278" s="24" t="str">
        <f t="shared" si="549"/>
        <v/>
      </c>
      <c r="S278" s="23" t="str">
        <f t="shared" si="549"/>
        <v/>
      </c>
      <c r="T278" s="24" t="str">
        <f t="shared" si="549"/>
        <v/>
      </c>
      <c r="U278" s="23" t="str">
        <f t="shared" si="549"/>
        <v/>
      </c>
      <c r="V278" s="24" t="str">
        <f t="shared" si="549"/>
        <v/>
      </c>
      <c r="W278" s="25" t="str">
        <f t="shared" si="549"/>
        <v/>
      </c>
      <c r="X278" s="58" t="str">
        <f t="shared" ref="X278:AM278" si="550">IF($G278=X$4&amp;"-"&amp;X$5,IF(COUNTIF($G$6:$G278,"="&amp;$G278)&gt;1000,"",MAX(X$6:X277)+1),"")</f>
        <v/>
      </c>
      <c r="Y278" s="59" t="str">
        <f t="shared" si="550"/>
        <v/>
      </c>
      <c r="Z278" s="58" t="str">
        <f t="shared" si="550"/>
        <v/>
      </c>
      <c r="AA278" s="59" t="str">
        <f t="shared" si="550"/>
        <v/>
      </c>
      <c r="AB278" s="58" t="str">
        <f t="shared" si="550"/>
        <v/>
      </c>
      <c r="AC278" s="59" t="str">
        <f t="shared" si="550"/>
        <v/>
      </c>
      <c r="AD278" s="58" t="str">
        <f t="shared" si="550"/>
        <v/>
      </c>
      <c r="AE278" s="59" t="str">
        <f t="shared" si="550"/>
        <v/>
      </c>
      <c r="AF278" s="58" t="str">
        <f t="shared" si="550"/>
        <v/>
      </c>
      <c r="AG278" s="59" t="str">
        <f t="shared" si="550"/>
        <v/>
      </c>
      <c r="AH278" s="58" t="str">
        <f t="shared" si="550"/>
        <v/>
      </c>
      <c r="AI278" s="59">
        <f t="shared" si="550"/>
        <v>14</v>
      </c>
      <c r="AJ278" s="58" t="str">
        <f t="shared" si="550"/>
        <v/>
      </c>
      <c r="AK278" s="59" t="str">
        <f t="shared" si="550"/>
        <v/>
      </c>
      <c r="AL278" s="58" t="str">
        <f t="shared" si="550"/>
        <v/>
      </c>
      <c r="AM278" s="60" t="str">
        <f t="shared" si="550"/>
        <v/>
      </c>
    </row>
    <row r="279" ht="15.75" customHeight="1">
      <c r="A279" s="61">
        <v>274.0</v>
      </c>
      <c r="B279" s="51" t="str">
        <f>VLOOKUP(A279,Times_2023!B276:C706,2,FALSE)</f>
        <v>0:32:17</v>
      </c>
      <c r="C279" s="52" t="str">
        <f>VLOOKUP($A279,Raw,3,FALSE)</f>
        <v>Eric Taylor</v>
      </c>
      <c r="D279" s="62" t="str">
        <f>VLOOKUP($A279,Raw,2,FALSE)</f>
        <v>RR</v>
      </c>
      <c r="E279" s="62" t="str">
        <f>VLOOKUP($A279,Raw,4,FALSE)</f>
        <v>M</v>
      </c>
      <c r="F279" s="62">
        <f t="shared" si="5"/>
        <v>190</v>
      </c>
      <c r="G279" s="63" t="str">
        <f t="shared" si="6"/>
        <v>RR-M</v>
      </c>
      <c r="H279" s="22" t="str">
        <f t="shared" ref="H279:W279" si="551">IF($G279=H$4&amp;"-"&amp;H$5,IF(COUNTIF($G$6:$G279,"="&amp;$G279)&gt;5,"",$F279),"")</f>
        <v/>
      </c>
      <c r="I279" s="23" t="str">
        <f t="shared" si="551"/>
        <v/>
      </c>
      <c r="J279" s="24" t="str">
        <f t="shared" si="551"/>
        <v/>
      </c>
      <c r="K279" s="23" t="str">
        <f t="shared" si="551"/>
        <v/>
      </c>
      <c r="L279" s="24" t="str">
        <f t="shared" si="551"/>
        <v/>
      </c>
      <c r="M279" s="23" t="str">
        <f t="shared" si="551"/>
        <v/>
      </c>
      <c r="N279" s="24" t="str">
        <f t="shared" si="551"/>
        <v/>
      </c>
      <c r="O279" s="23" t="str">
        <f t="shared" si="551"/>
        <v/>
      </c>
      <c r="P279" s="24" t="str">
        <f t="shared" si="551"/>
        <v/>
      </c>
      <c r="Q279" s="23" t="str">
        <f t="shared" si="551"/>
        <v/>
      </c>
      <c r="R279" s="24" t="str">
        <f t="shared" si="551"/>
        <v/>
      </c>
      <c r="S279" s="23" t="str">
        <f t="shared" si="551"/>
        <v/>
      </c>
      <c r="T279" s="24" t="str">
        <f t="shared" si="551"/>
        <v/>
      </c>
      <c r="U279" s="23" t="str">
        <f t="shared" si="551"/>
        <v/>
      </c>
      <c r="V279" s="24" t="str">
        <f t="shared" si="551"/>
        <v/>
      </c>
      <c r="W279" s="25" t="str">
        <f t="shared" si="551"/>
        <v/>
      </c>
      <c r="X279" s="58" t="str">
        <f t="shared" ref="X279:AM279" si="552">IF($G279=X$4&amp;"-"&amp;X$5,IF(COUNTIF($G$6:$G279,"="&amp;$G279)&gt;1000,"",MAX(X$6:X278)+1),"")</f>
        <v/>
      </c>
      <c r="Y279" s="59" t="str">
        <f t="shared" si="552"/>
        <v/>
      </c>
      <c r="Z279" s="58" t="str">
        <f t="shared" si="552"/>
        <v/>
      </c>
      <c r="AA279" s="59" t="str">
        <f t="shared" si="552"/>
        <v/>
      </c>
      <c r="AB279" s="58" t="str">
        <f t="shared" si="552"/>
        <v/>
      </c>
      <c r="AC279" s="59" t="str">
        <f t="shared" si="552"/>
        <v/>
      </c>
      <c r="AD279" s="58" t="str">
        <f t="shared" si="552"/>
        <v/>
      </c>
      <c r="AE279" s="59" t="str">
        <f t="shared" si="552"/>
        <v/>
      </c>
      <c r="AF279" s="58" t="str">
        <f t="shared" si="552"/>
        <v/>
      </c>
      <c r="AG279" s="59" t="str">
        <f t="shared" si="552"/>
        <v/>
      </c>
      <c r="AH279" s="58" t="str">
        <f t="shared" si="552"/>
        <v/>
      </c>
      <c r="AI279" s="59" t="str">
        <f t="shared" si="552"/>
        <v/>
      </c>
      <c r="AJ279" s="58">
        <f t="shared" si="552"/>
        <v>19</v>
      </c>
      <c r="AK279" s="59" t="str">
        <f t="shared" si="552"/>
        <v/>
      </c>
      <c r="AL279" s="58" t="str">
        <f t="shared" si="552"/>
        <v/>
      </c>
      <c r="AM279" s="60" t="str">
        <f t="shared" si="552"/>
        <v/>
      </c>
    </row>
    <row r="280" ht="15.75" customHeight="1">
      <c r="A280" s="64">
        <v>275.0</v>
      </c>
      <c r="B280" s="51" t="str">
        <f>VLOOKUP(A280,Times_2023!B277:C707,2,FALSE)</f>
        <v>0:32:39</v>
      </c>
      <c r="C280" s="52" t="str">
        <f>VLOOKUP($A280,Raw,3,FALSE)</f>
        <v>Jan Holmes</v>
      </c>
      <c r="D280" s="62" t="str">
        <f>VLOOKUP($A280,Raw,2,FALSE)</f>
        <v>NJ</v>
      </c>
      <c r="E280" s="62" t="str">
        <f>VLOOKUP($A280,Raw,4,FALSE)</f>
        <v>F</v>
      </c>
      <c r="F280" s="62">
        <f t="shared" si="5"/>
        <v>85</v>
      </c>
      <c r="G280" s="63" t="str">
        <f t="shared" si="6"/>
        <v>NJ-F</v>
      </c>
      <c r="H280" s="22" t="str">
        <f t="shared" ref="H280:W280" si="553">IF($G280=H$4&amp;"-"&amp;H$5,IF(COUNTIF($G$6:$G280,"="&amp;$G280)&gt;5,"",$F280),"")</f>
        <v/>
      </c>
      <c r="I280" s="23" t="str">
        <f t="shared" si="553"/>
        <v/>
      </c>
      <c r="J280" s="24" t="str">
        <f t="shared" si="553"/>
        <v/>
      </c>
      <c r="K280" s="23" t="str">
        <f t="shared" si="553"/>
        <v/>
      </c>
      <c r="L280" s="24" t="str">
        <f t="shared" si="553"/>
        <v/>
      </c>
      <c r="M280" s="23" t="str">
        <f t="shared" si="553"/>
        <v/>
      </c>
      <c r="N280" s="24" t="str">
        <f t="shared" si="553"/>
        <v/>
      </c>
      <c r="O280" s="23" t="str">
        <f t="shared" si="553"/>
        <v/>
      </c>
      <c r="P280" s="24" t="str">
        <f t="shared" si="553"/>
        <v/>
      </c>
      <c r="Q280" s="23" t="str">
        <f t="shared" si="553"/>
        <v/>
      </c>
      <c r="R280" s="24" t="str">
        <f t="shared" si="553"/>
        <v/>
      </c>
      <c r="S280" s="23" t="str">
        <f t="shared" si="553"/>
        <v/>
      </c>
      <c r="T280" s="24" t="str">
        <f t="shared" si="553"/>
        <v/>
      </c>
      <c r="U280" s="23" t="str">
        <f t="shared" si="553"/>
        <v/>
      </c>
      <c r="V280" s="24" t="str">
        <f t="shared" si="553"/>
        <v/>
      </c>
      <c r="W280" s="25" t="str">
        <f t="shared" si="553"/>
        <v/>
      </c>
      <c r="X280" s="58" t="str">
        <f t="shared" ref="X280:AM280" si="554">IF($G280=X$4&amp;"-"&amp;X$5,IF(COUNTIF($G$6:$G280,"="&amp;$G280)&gt;1000,"",MAX(X$6:X279)+1),"")</f>
        <v/>
      </c>
      <c r="Y280" s="59" t="str">
        <f t="shared" si="554"/>
        <v/>
      </c>
      <c r="Z280" s="58" t="str">
        <f t="shared" si="554"/>
        <v/>
      </c>
      <c r="AA280" s="59" t="str">
        <f t="shared" si="554"/>
        <v/>
      </c>
      <c r="AB280" s="58" t="str">
        <f t="shared" si="554"/>
        <v/>
      </c>
      <c r="AC280" s="59" t="str">
        <f t="shared" si="554"/>
        <v/>
      </c>
      <c r="AD280" s="58" t="str">
        <f t="shared" si="554"/>
        <v/>
      </c>
      <c r="AE280" s="59" t="str">
        <f t="shared" si="554"/>
        <v/>
      </c>
      <c r="AF280" s="58" t="str">
        <f t="shared" si="554"/>
        <v/>
      </c>
      <c r="AG280" s="59" t="str">
        <f t="shared" si="554"/>
        <v/>
      </c>
      <c r="AH280" s="58" t="str">
        <f t="shared" si="554"/>
        <v/>
      </c>
      <c r="AI280" s="59">
        <f t="shared" si="554"/>
        <v>15</v>
      </c>
      <c r="AJ280" s="58" t="str">
        <f t="shared" si="554"/>
        <v/>
      </c>
      <c r="AK280" s="59" t="str">
        <f t="shared" si="554"/>
        <v/>
      </c>
      <c r="AL280" s="58" t="str">
        <f t="shared" si="554"/>
        <v/>
      </c>
      <c r="AM280" s="60" t="str">
        <f t="shared" si="554"/>
        <v/>
      </c>
    </row>
    <row r="281" ht="15.75" customHeight="1">
      <c r="A281" s="61">
        <v>276.0</v>
      </c>
      <c r="B281" s="51" t="str">
        <f>VLOOKUP(A281,Times_2023!B278:C708,2,FALSE)</f>
        <v>0:32:43</v>
      </c>
      <c r="C281" s="52" t="str">
        <f>VLOOKUP($A281,Raw,3,FALSE)</f>
        <v>Sarah Kinston</v>
      </c>
      <c r="D281" s="62" t="str">
        <f>VLOOKUP($A281,Raw,2,FALSE)</f>
        <v>NJ</v>
      </c>
      <c r="E281" s="62" t="str">
        <f>VLOOKUP($A281,Raw,4,FALSE)</f>
        <v>F</v>
      </c>
      <c r="F281" s="62">
        <f t="shared" si="5"/>
        <v>86</v>
      </c>
      <c r="G281" s="63" t="str">
        <f t="shared" si="6"/>
        <v>NJ-F</v>
      </c>
      <c r="H281" s="22" t="str">
        <f t="shared" ref="H281:W281" si="555">IF($G281=H$4&amp;"-"&amp;H$5,IF(COUNTIF($G$6:$G281,"="&amp;$G281)&gt;5,"",$F281),"")</f>
        <v/>
      </c>
      <c r="I281" s="23" t="str">
        <f t="shared" si="555"/>
        <v/>
      </c>
      <c r="J281" s="24" t="str">
        <f t="shared" si="555"/>
        <v/>
      </c>
      <c r="K281" s="23" t="str">
        <f t="shared" si="555"/>
        <v/>
      </c>
      <c r="L281" s="24" t="str">
        <f t="shared" si="555"/>
        <v/>
      </c>
      <c r="M281" s="23" t="str">
        <f t="shared" si="555"/>
        <v/>
      </c>
      <c r="N281" s="24" t="str">
        <f t="shared" si="555"/>
        <v/>
      </c>
      <c r="O281" s="23" t="str">
        <f t="shared" si="555"/>
        <v/>
      </c>
      <c r="P281" s="24" t="str">
        <f t="shared" si="555"/>
        <v/>
      </c>
      <c r="Q281" s="23" t="str">
        <f t="shared" si="555"/>
        <v/>
      </c>
      <c r="R281" s="24" t="str">
        <f t="shared" si="555"/>
        <v/>
      </c>
      <c r="S281" s="23" t="str">
        <f t="shared" si="555"/>
        <v/>
      </c>
      <c r="T281" s="24" t="str">
        <f t="shared" si="555"/>
        <v/>
      </c>
      <c r="U281" s="23" t="str">
        <f t="shared" si="555"/>
        <v/>
      </c>
      <c r="V281" s="24" t="str">
        <f t="shared" si="555"/>
        <v/>
      </c>
      <c r="W281" s="25" t="str">
        <f t="shared" si="555"/>
        <v/>
      </c>
      <c r="X281" s="58" t="str">
        <f t="shared" ref="X281:AM281" si="556">IF($G281=X$4&amp;"-"&amp;X$5,IF(COUNTIF($G$6:$G281,"="&amp;$G281)&gt;1000,"",MAX(X$6:X280)+1),"")</f>
        <v/>
      </c>
      <c r="Y281" s="59" t="str">
        <f t="shared" si="556"/>
        <v/>
      </c>
      <c r="Z281" s="58" t="str">
        <f t="shared" si="556"/>
        <v/>
      </c>
      <c r="AA281" s="59" t="str">
        <f t="shared" si="556"/>
        <v/>
      </c>
      <c r="AB281" s="58" t="str">
        <f t="shared" si="556"/>
        <v/>
      </c>
      <c r="AC281" s="59" t="str">
        <f t="shared" si="556"/>
        <v/>
      </c>
      <c r="AD281" s="58" t="str">
        <f t="shared" si="556"/>
        <v/>
      </c>
      <c r="AE281" s="59" t="str">
        <f t="shared" si="556"/>
        <v/>
      </c>
      <c r="AF281" s="58" t="str">
        <f t="shared" si="556"/>
        <v/>
      </c>
      <c r="AG281" s="59" t="str">
        <f t="shared" si="556"/>
        <v/>
      </c>
      <c r="AH281" s="58" t="str">
        <f t="shared" si="556"/>
        <v/>
      </c>
      <c r="AI281" s="59">
        <f t="shared" si="556"/>
        <v>16</v>
      </c>
      <c r="AJ281" s="58" t="str">
        <f t="shared" si="556"/>
        <v/>
      </c>
      <c r="AK281" s="59" t="str">
        <f t="shared" si="556"/>
        <v/>
      </c>
      <c r="AL281" s="58" t="str">
        <f t="shared" si="556"/>
        <v/>
      </c>
      <c r="AM281" s="60" t="str">
        <f t="shared" si="556"/>
        <v/>
      </c>
    </row>
    <row r="282" ht="15.75" customHeight="1">
      <c r="A282" s="64">
        <v>277.0</v>
      </c>
      <c r="B282" s="51" t="str">
        <f>VLOOKUP(A282,Times_2023!B279:C709,2,FALSE)</f>
        <v>0:32:45</v>
      </c>
      <c r="C282" s="52" t="str">
        <f>VLOOKUP($A282,Raw,3,FALSE)</f>
        <v>Angela Marin</v>
      </c>
      <c r="D282" s="62" t="str">
        <f>VLOOKUP($A282,Raw,2,FALSE)</f>
        <v>SS</v>
      </c>
      <c r="E282" s="62" t="str">
        <f>VLOOKUP($A282,Raw,4,FALSE)</f>
        <v>F</v>
      </c>
      <c r="F282" s="62">
        <f t="shared" si="5"/>
        <v>87</v>
      </c>
      <c r="G282" s="63" t="str">
        <f t="shared" si="6"/>
        <v>SS-F</v>
      </c>
      <c r="H282" s="22" t="str">
        <f t="shared" ref="H282:W282" si="557">IF($G282=H$4&amp;"-"&amp;H$5,IF(COUNTIF($G$6:$G282,"="&amp;$G282)&gt;5,"",$F282),"")</f>
        <v/>
      </c>
      <c r="I282" s="23" t="str">
        <f t="shared" si="557"/>
        <v/>
      </c>
      <c r="J282" s="24" t="str">
        <f t="shared" si="557"/>
        <v/>
      </c>
      <c r="K282" s="23" t="str">
        <f t="shared" si="557"/>
        <v/>
      </c>
      <c r="L282" s="24" t="str">
        <f t="shared" si="557"/>
        <v/>
      </c>
      <c r="M282" s="23" t="str">
        <f t="shared" si="557"/>
        <v/>
      </c>
      <c r="N282" s="24" t="str">
        <f t="shared" si="557"/>
        <v/>
      </c>
      <c r="O282" s="23" t="str">
        <f t="shared" si="557"/>
        <v/>
      </c>
      <c r="P282" s="24" t="str">
        <f t="shared" si="557"/>
        <v/>
      </c>
      <c r="Q282" s="23" t="str">
        <f t="shared" si="557"/>
        <v/>
      </c>
      <c r="R282" s="24" t="str">
        <f t="shared" si="557"/>
        <v/>
      </c>
      <c r="S282" s="23" t="str">
        <f t="shared" si="557"/>
        <v/>
      </c>
      <c r="T282" s="24" t="str">
        <f t="shared" si="557"/>
        <v/>
      </c>
      <c r="U282" s="23" t="str">
        <f t="shared" si="557"/>
        <v/>
      </c>
      <c r="V282" s="24" t="str">
        <f t="shared" si="557"/>
        <v/>
      </c>
      <c r="W282" s="25" t="str">
        <f t="shared" si="557"/>
        <v/>
      </c>
      <c r="X282" s="58" t="str">
        <f t="shared" ref="X282:AM282" si="558">IF($G282=X$4&amp;"-"&amp;X$5,IF(COUNTIF($G$6:$G282,"="&amp;$G282)&gt;1000,"",MAX(X$6:X281)+1),"")</f>
        <v/>
      </c>
      <c r="Y282" s="59" t="str">
        <f t="shared" si="558"/>
        <v/>
      </c>
      <c r="Z282" s="58" t="str">
        <f t="shared" si="558"/>
        <v/>
      </c>
      <c r="AA282" s="59" t="str">
        <f t="shared" si="558"/>
        <v/>
      </c>
      <c r="AB282" s="58" t="str">
        <f t="shared" si="558"/>
        <v/>
      </c>
      <c r="AC282" s="59" t="str">
        <f t="shared" si="558"/>
        <v/>
      </c>
      <c r="AD282" s="58" t="str">
        <f t="shared" si="558"/>
        <v/>
      </c>
      <c r="AE282" s="59" t="str">
        <f t="shared" si="558"/>
        <v/>
      </c>
      <c r="AF282" s="58" t="str">
        <f t="shared" si="558"/>
        <v/>
      </c>
      <c r="AG282" s="59" t="str">
        <f t="shared" si="558"/>
        <v/>
      </c>
      <c r="AH282" s="58" t="str">
        <f t="shared" si="558"/>
        <v/>
      </c>
      <c r="AI282" s="59" t="str">
        <f t="shared" si="558"/>
        <v/>
      </c>
      <c r="AJ282" s="58" t="str">
        <f t="shared" si="558"/>
        <v/>
      </c>
      <c r="AK282" s="59" t="str">
        <f t="shared" si="558"/>
        <v/>
      </c>
      <c r="AL282" s="58" t="str">
        <f t="shared" si="558"/>
        <v/>
      </c>
      <c r="AM282" s="60">
        <f t="shared" si="558"/>
        <v>9</v>
      </c>
    </row>
    <row r="283" ht="15.75" customHeight="1">
      <c r="A283" s="61">
        <v>278.0</v>
      </c>
      <c r="B283" s="51" t="str">
        <f>VLOOKUP(A283,Times_2023!B280:C710,2,FALSE)</f>
        <v>0:33:06</v>
      </c>
      <c r="C283" s="52" t="str">
        <f>VLOOKUP($A283,Raw,3,FALSE)</f>
        <v>Sarah Robelow</v>
      </c>
      <c r="D283" s="62" t="str">
        <f>VLOOKUP($A283,Raw,2,FALSE)</f>
        <v>HRC</v>
      </c>
      <c r="E283" s="62" t="str">
        <f>VLOOKUP($A283,Raw,4,FALSE)</f>
        <v>F</v>
      </c>
      <c r="F283" s="62">
        <f t="shared" si="5"/>
        <v>88</v>
      </c>
      <c r="G283" s="63" t="str">
        <f t="shared" si="6"/>
        <v>HRC-F</v>
      </c>
      <c r="H283" s="22" t="str">
        <f t="shared" ref="H283:W283" si="559">IF($G283=H$4&amp;"-"&amp;H$5,IF(COUNTIF($G$6:$G283,"="&amp;$G283)&gt;5,"",$F283),"")</f>
        <v/>
      </c>
      <c r="I283" s="23" t="str">
        <f t="shared" si="559"/>
        <v/>
      </c>
      <c r="J283" s="24" t="str">
        <f t="shared" si="559"/>
        <v/>
      </c>
      <c r="K283" s="23" t="str">
        <f t="shared" si="559"/>
        <v/>
      </c>
      <c r="L283" s="24" t="str">
        <f t="shared" si="559"/>
        <v/>
      </c>
      <c r="M283" s="23" t="str">
        <f t="shared" si="559"/>
        <v/>
      </c>
      <c r="N283" s="24" t="str">
        <f t="shared" si="559"/>
        <v/>
      </c>
      <c r="O283" s="23" t="str">
        <f t="shared" si="559"/>
        <v/>
      </c>
      <c r="P283" s="24" t="str">
        <f t="shared" si="559"/>
        <v/>
      </c>
      <c r="Q283" s="23">
        <f t="shared" si="559"/>
        <v>88</v>
      </c>
      <c r="R283" s="24" t="str">
        <f t="shared" si="559"/>
        <v/>
      </c>
      <c r="S283" s="23" t="str">
        <f t="shared" si="559"/>
        <v/>
      </c>
      <c r="T283" s="24" t="str">
        <f t="shared" si="559"/>
        <v/>
      </c>
      <c r="U283" s="23" t="str">
        <f t="shared" si="559"/>
        <v/>
      </c>
      <c r="V283" s="24" t="str">
        <f t="shared" si="559"/>
        <v/>
      </c>
      <c r="W283" s="25" t="str">
        <f t="shared" si="559"/>
        <v/>
      </c>
      <c r="X283" s="58" t="str">
        <f t="shared" ref="X283:AM283" si="560">IF($G283=X$4&amp;"-"&amp;X$5,IF(COUNTIF($G$6:$G283,"="&amp;$G283)&gt;1000,"",MAX(X$6:X282)+1),"")</f>
        <v/>
      </c>
      <c r="Y283" s="59" t="str">
        <f t="shared" si="560"/>
        <v/>
      </c>
      <c r="Z283" s="58" t="str">
        <f t="shared" si="560"/>
        <v/>
      </c>
      <c r="AA283" s="59" t="str">
        <f t="shared" si="560"/>
        <v/>
      </c>
      <c r="AB283" s="58" t="str">
        <f t="shared" si="560"/>
        <v/>
      </c>
      <c r="AC283" s="59" t="str">
        <f t="shared" si="560"/>
        <v/>
      </c>
      <c r="AD283" s="58" t="str">
        <f t="shared" si="560"/>
        <v/>
      </c>
      <c r="AE283" s="59" t="str">
        <f t="shared" si="560"/>
        <v/>
      </c>
      <c r="AF283" s="58" t="str">
        <f t="shared" si="560"/>
        <v/>
      </c>
      <c r="AG283" s="59">
        <f t="shared" si="560"/>
        <v>5</v>
      </c>
      <c r="AH283" s="58" t="str">
        <f t="shared" si="560"/>
        <v/>
      </c>
      <c r="AI283" s="59" t="str">
        <f t="shared" si="560"/>
        <v/>
      </c>
      <c r="AJ283" s="58" t="str">
        <f t="shared" si="560"/>
        <v/>
      </c>
      <c r="AK283" s="59" t="str">
        <f t="shared" si="560"/>
        <v/>
      </c>
      <c r="AL283" s="58" t="str">
        <f t="shared" si="560"/>
        <v/>
      </c>
      <c r="AM283" s="60" t="str">
        <f t="shared" si="560"/>
        <v/>
      </c>
    </row>
    <row r="284" ht="15.75" customHeight="1">
      <c r="A284" s="64">
        <v>279.0</v>
      </c>
      <c r="B284" s="51" t="str">
        <f>VLOOKUP(A284,Times_2023!B281:C711,2,FALSE)</f>
        <v>0:33:11</v>
      </c>
      <c r="C284" s="52" t="str">
        <f>VLOOKUP($A284,Raw,3,FALSE)</f>
        <v>Debbie Fisher</v>
      </c>
      <c r="D284" s="62" t="str">
        <f>VLOOKUP($A284,Raw,2,FALSE)</f>
        <v>ELY</v>
      </c>
      <c r="E284" s="62" t="str">
        <f>VLOOKUP($A284,Raw,4,FALSE)</f>
        <v>F</v>
      </c>
      <c r="F284" s="62">
        <f t="shared" si="5"/>
        <v>89</v>
      </c>
      <c r="G284" s="63" t="str">
        <f t="shared" si="6"/>
        <v>ELY-F</v>
      </c>
      <c r="H284" s="22" t="str">
        <f t="shared" ref="H284:W284" si="561">IF($G284=H$4&amp;"-"&amp;H$5,IF(COUNTIF($G$6:$G284,"="&amp;$G284)&gt;5,"",$F284),"")</f>
        <v/>
      </c>
      <c r="I284" s="23" t="str">
        <f t="shared" si="561"/>
        <v/>
      </c>
      <c r="J284" s="24" t="str">
        <f t="shared" si="561"/>
        <v/>
      </c>
      <c r="K284" s="23" t="str">
        <f t="shared" si="561"/>
        <v/>
      </c>
      <c r="L284" s="24" t="str">
        <f t="shared" si="561"/>
        <v/>
      </c>
      <c r="M284" s="23" t="str">
        <f t="shared" si="561"/>
        <v/>
      </c>
      <c r="N284" s="24" t="str">
        <f t="shared" si="561"/>
        <v/>
      </c>
      <c r="O284" s="23" t="str">
        <f t="shared" si="561"/>
        <v/>
      </c>
      <c r="P284" s="24" t="str">
        <f t="shared" si="561"/>
        <v/>
      </c>
      <c r="Q284" s="23" t="str">
        <f t="shared" si="561"/>
        <v/>
      </c>
      <c r="R284" s="24" t="str">
        <f t="shared" si="561"/>
        <v/>
      </c>
      <c r="S284" s="23" t="str">
        <f t="shared" si="561"/>
        <v/>
      </c>
      <c r="T284" s="24" t="str">
        <f t="shared" si="561"/>
        <v/>
      </c>
      <c r="U284" s="23" t="str">
        <f t="shared" si="561"/>
        <v/>
      </c>
      <c r="V284" s="24" t="str">
        <f t="shared" si="561"/>
        <v/>
      </c>
      <c r="W284" s="25" t="str">
        <f t="shared" si="561"/>
        <v/>
      </c>
      <c r="X284" s="58" t="str">
        <f t="shared" ref="X284:AM284" si="562">IF($G284=X$4&amp;"-"&amp;X$5,IF(COUNTIF($G$6:$G284,"="&amp;$G284)&gt;1000,"",MAX(X$6:X283)+1),"")</f>
        <v/>
      </c>
      <c r="Y284" s="59" t="str">
        <f t="shared" si="562"/>
        <v/>
      </c>
      <c r="Z284" s="58" t="str">
        <f t="shared" si="562"/>
        <v/>
      </c>
      <c r="AA284" s="59" t="str">
        <f t="shared" si="562"/>
        <v/>
      </c>
      <c r="AB284" s="58" t="str">
        <f t="shared" si="562"/>
        <v/>
      </c>
      <c r="AC284" s="59">
        <f t="shared" si="562"/>
        <v>13</v>
      </c>
      <c r="AD284" s="58" t="str">
        <f t="shared" si="562"/>
        <v/>
      </c>
      <c r="AE284" s="59" t="str">
        <f t="shared" si="562"/>
        <v/>
      </c>
      <c r="AF284" s="58" t="str">
        <f t="shared" si="562"/>
        <v/>
      </c>
      <c r="AG284" s="59" t="str">
        <f t="shared" si="562"/>
        <v/>
      </c>
      <c r="AH284" s="58" t="str">
        <f t="shared" si="562"/>
        <v/>
      </c>
      <c r="AI284" s="59" t="str">
        <f t="shared" si="562"/>
        <v/>
      </c>
      <c r="AJ284" s="58" t="str">
        <f t="shared" si="562"/>
        <v/>
      </c>
      <c r="AK284" s="59" t="str">
        <f t="shared" si="562"/>
        <v/>
      </c>
      <c r="AL284" s="58" t="str">
        <f t="shared" si="562"/>
        <v/>
      </c>
      <c r="AM284" s="60" t="str">
        <f t="shared" si="562"/>
        <v/>
      </c>
    </row>
    <row r="285" ht="15.75" customHeight="1">
      <c r="A285" s="61">
        <v>280.0</v>
      </c>
      <c r="B285" s="51" t="str">
        <f>VLOOKUP(A285,Times_2023!B282:C712,2,FALSE)</f>
        <v>0:33:26</v>
      </c>
      <c r="C285" s="52" t="str">
        <f>VLOOKUP($A285,Raw,3,FALSE)</f>
        <v>Clare Bacchus</v>
      </c>
      <c r="D285" s="62" t="str">
        <f>VLOOKUP($A285,Raw,2,FALSE)</f>
        <v>CAC</v>
      </c>
      <c r="E285" s="62" t="str">
        <f>VLOOKUP($A285,Raw,4,FALSE)</f>
        <v>F</v>
      </c>
      <c r="F285" s="62">
        <f t="shared" si="5"/>
        <v>90</v>
      </c>
      <c r="G285" s="63" t="str">
        <f t="shared" si="6"/>
        <v>CAC-F</v>
      </c>
      <c r="H285" s="22" t="str">
        <f t="shared" ref="H285:W285" si="563">IF($G285=H$4&amp;"-"&amp;H$5,IF(COUNTIF($G$6:$G285,"="&amp;$G285)&gt;5,"",$F285),"")</f>
        <v/>
      </c>
      <c r="I285" s="23" t="str">
        <f t="shared" si="563"/>
        <v/>
      </c>
      <c r="J285" s="24" t="str">
        <f t="shared" si="563"/>
        <v/>
      </c>
      <c r="K285" s="23" t="str">
        <f t="shared" si="563"/>
        <v/>
      </c>
      <c r="L285" s="24" t="str">
        <f t="shared" si="563"/>
        <v/>
      </c>
      <c r="M285" s="23" t="str">
        <f t="shared" si="563"/>
        <v/>
      </c>
      <c r="N285" s="24" t="str">
        <f t="shared" si="563"/>
        <v/>
      </c>
      <c r="O285" s="23" t="str">
        <f t="shared" si="563"/>
        <v/>
      </c>
      <c r="P285" s="24" t="str">
        <f t="shared" si="563"/>
        <v/>
      </c>
      <c r="Q285" s="23" t="str">
        <f t="shared" si="563"/>
        <v/>
      </c>
      <c r="R285" s="24" t="str">
        <f t="shared" si="563"/>
        <v/>
      </c>
      <c r="S285" s="23" t="str">
        <f t="shared" si="563"/>
        <v/>
      </c>
      <c r="T285" s="24" t="str">
        <f t="shared" si="563"/>
        <v/>
      </c>
      <c r="U285" s="23" t="str">
        <f t="shared" si="563"/>
        <v/>
      </c>
      <c r="V285" s="24" t="str">
        <f t="shared" si="563"/>
        <v/>
      </c>
      <c r="W285" s="25" t="str">
        <f t="shared" si="563"/>
        <v/>
      </c>
      <c r="X285" s="58" t="str">
        <f t="shared" ref="X285:AM285" si="564">IF($G285=X$4&amp;"-"&amp;X$5,IF(COUNTIF($G$6:$G285,"="&amp;$G285)&gt;1000,"",MAX(X$6:X284)+1),"")</f>
        <v/>
      </c>
      <c r="Y285" s="59">
        <f t="shared" si="564"/>
        <v>13</v>
      </c>
      <c r="Z285" s="58" t="str">
        <f t="shared" si="564"/>
        <v/>
      </c>
      <c r="AA285" s="59" t="str">
        <f t="shared" si="564"/>
        <v/>
      </c>
      <c r="AB285" s="58" t="str">
        <f t="shared" si="564"/>
        <v/>
      </c>
      <c r="AC285" s="59" t="str">
        <f t="shared" si="564"/>
        <v/>
      </c>
      <c r="AD285" s="58" t="str">
        <f t="shared" si="564"/>
        <v/>
      </c>
      <c r="AE285" s="59" t="str">
        <f t="shared" si="564"/>
        <v/>
      </c>
      <c r="AF285" s="58" t="str">
        <f t="shared" si="564"/>
        <v/>
      </c>
      <c r="AG285" s="59" t="str">
        <f t="shared" si="564"/>
        <v/>
      </c>
      <c r="AH285" s="58" t="str">
        <f t="shared" si="564"/>
        <v/>
      </c>
      <c r="AI285" s="59" t="str">
        <f t="shared" si="564"/>
        <v/>
      </c>
      <c r="AJ285" s="58" t="str">
        <f t="shared" si="564"/>
        <v/>
      </c>
      <c r="AK285" s="59" t="str">
        <f t="shared" si="564"/>
        <v/>
      </c>
      <c r="AL285" s="58" t="str">
        <f t="shared" si="564"/>
        <v/>
      </c>
      <c r="AM285" s="60" t="str">
        <f t="shared" si="564"/>
        <v/>
      </c>
    </row>
    <row r="286" ht="15.75" customHeight="1">
      <c r="A286" s="64">
        <v>281.0</v>
      </c>
      <c r="B286" s="51" t="str">
        <f>VLOOKUP(A286,Times_2023!B283:C713,2,FALSE)</f>
        <v>0:33:48</v>
      </c>
      <c r="C286" s="52" t="str">
        <f>VLOOKUP($A286,Raw,3,FALSE)</f>
        <v>Sue Brentnall</v>
      </c>
      <c r="D286" s="62" t="str">
        <f>VLOOKUP($A286,Raw,2,FALSE)</f>
        <v>CAC</v>
      </c>
      <c r="E286" s="62" t="str">
        <f>VLOOKUP($A286,Raw,4,FALSE)</f>
        <v>F</v>
      </c>
      <c r="F286" s="62">
        <f t="shared" si="5"/>
        <v>91</v>
      </c>
      <c r="G286" s="63" t="str">
        <f t="shared" si="6"/>
        <v>CAC-F</v>
      </c>
      <c r="H286" s="22" t="str">
        <f t="shared" ref="H286:W286" si="565">IF($G286=H$4&amp;"-"&amp;H$5,IF(COUNTIF($G$6:$G286,"="&amp;$G286)&gt;5,"",$F286),"")</f>
        <v/>
      </c>
      <c r="I286" s="23" t="str">
        <f t="shared" si="565"/>
        <v/>
      </c>
      <c r="J286" s="24" t="str">
        <f t="shared" si="565"/>
        <v/>
      </c>
      <c r="K286" s="23" t="str">
        <f t="shared" si="565"/>
        <v/>
      </c>
      <c r="L286" s="24" t="str">
        <f t="shared" si="565"/>
        <v/>
      </c>
      <c r="M286" s="23" t="str">
        <f t="shared" si="565"/>
        <v/>
      </c>
      <c r="N286" s="24" t="str">
        <f t="shared" si="565"/>
        <v/>
      </c>
      <c r="O286" s="23" t="str">
        <f t="shared" si="565"/>
        <v/>
      </c>
      <c r="P286" s="24" t="str">
        <f t="shared" si="565"/>
        <v/>
      </c>
      <c r="Q286" s="23" t="str">
        <f t="shared" si="565"/>
        <v/>
      </c>
      <c r="R286" s="24" t="str">
        <f t="shared" si="565"/>
        <v/>
      </c>
      <c r="S286" s="23" t="str">
        <f t="shared" si="565"/>
        <v/>
      </c>
      <c r="T286" s="24" t="str">
        <f t="shared" si="565"/>
        <v/>
      </c>
      <c r="U286" s="23" t="str">
        <f t="shared" si="565"/>
        <v/>
      </c>
      <c r="V286" s="24" t="str">
        <f t="shared" si="565"/>
        <v/>
      </c>
      <c r="W286" s="25" t="str">
        <f t="shared" si="565"/>
        <v/>
      </c>
      <c r="X286" s="58" t="str">
        <f t="shared" ref="X286:AM286" si="566">IF($G286=X$4&amp;"-"&amp;X$5,IF(COUNTIF($G$6:$G286,"="&amp;$G286)&gt;1000,"",MAX(X$6:X285)+1),"")</f>
        <v/>
      </c>
      <c r="Y286" s="59">
        <f t="shared" si="566"/>
        <v>14</v>
      </c>
      <c r="Z286" s="58" t="str">
        <f t="shared" si="566"/>
        <v/>
      </c>
      <c r="AA286" s="59" t="str">
        <f t="shared" si="566"/>
        <v/>
      </c>
      <c r="AB286" s="58" t="str">
        <f t="shared" si="566"/>
        <v/>
      </c>
      <c r="AC286" s="59" t="str">
        <f t="shared" si="566"/>
        <v/>
      </c>
      <c r="AD286" s="58" t="str">
        <f t="shared" si="566"/>
        <v/>
      </c>
      <c r="AE286" s="59" t="str">
        <f t="shared" si="566"/>
        <v/>
      </c>
      <c r="AF286" s="58" t="str">
        <f t="shared" si="566"/>
        <v/>
      </c>
      <c r="AG286" s="59" t="str">
        <f t="shared" si="566"/>
        <v/>
      </c>
      <c r="AH286" s="58" t="str">
        <f t="shared" si="566"/>
        <v/>
      </c>
      <c r="AI286" s="59" t="str">
        <f t="shared" si="566"/>
        <v/>
      </c>
      <c r="AJ286" s="58" t="str">
        <f t="shared" si="566"/>
        <v/>
      </c>
      <c r="AK286" s="59" t="str">
        <f t="shared" si="566"/>
        <v/>
      </c>
      <c r="AL286" s="58" t="str">
        <f t="shared" si="566"/>
        <v/>
      </c>
      <c r="AM286" s="60" t="str">
        <f t="shared" si="566"/>
        <v/>
      </c>
    </row>
    <row r="287" ht="15.75" customHeight="1">
      <c r="A287" s="61">
        <v>282.0</v>
      </c>
      <c r="B287" s="51" t="str">
        <f>VLOOKUP(A287,Times_2023!B284:C714,2,FALSE)</f>
        <v>0:34:03</v>
      </c>
      <c r="C287" s="52" t="str">
        <f>VLOOKUP($A287,Raw,3,FALSE)</f>
        <v>Pauline Blake</v>
      </c>
      <c r="D287" s="62" t="str">
        <f>VLOOKUP($A287,Raw,2,FALSE)</f>
        <v>CAC</v>
      </c>
      <c r="E287" s="62" t="str">
        <f>VLOOKUP($A287,Raw,4,FALSE)</f>
        <v>F</v>
      </c>
      <c r="F287" s="62">
        <f t="shared" si="5"/>
        <v>92</v>
      </c>
      <c r="G287" s="63" t="str">
        <f t="shared" si="6"/>
        <v>CAC-F</v>
      </c>
      <c r="H287" s="22" t="str">
        <f t="shared" ref="H287:W287" si="567">IF($G287=H$4&amp;"-"&amp;H$5,IF(COUNTIF($G$6:$G287,"="&amp;$G287)&gt;5,"",$F287),"")</f>
        <v/>
      </c>
      <c r="I287" s="23" t="str">
        <f t="shared" si="567"/>
        <v/>
      </c>
      <c r="J287" s="24" t="str">
        <f t="shared" si="567"/>
        <v/>
      </c>
      <c r="K287" s="23" t="str">
        <f t="shared" si="567"/>
        <v/>
      </c>
      <c r="L287" s="24" t="str">
        <f t="shared" si="567"/>
        <v/>
      </c>
      <c r="M287" s="23" t="str">
        <f t="shared" si="567"/>
        <v/>
      </c>
      <c r="N287" s="24" t="str">
        <f t="shared" si="567"/>
        <v/>
      </c>
      <c r="O287" s="23" t="str">
        <f t="shared" si="567"/>
        <v/>
      </c>
      <c r="P287" s="24" t="str">
        <f t="shared" si="567"/>
        <v/>
      </c>
      <c r="Q287" s="23" t="str">
        <f t="shared" si="567"/>
        <v/>
      </c>
      <c r="R287" s="24" t="str">
        <f t="shared" si="567"/>
        <v/>
      </c>
      <c r="S287" s="23" t="str">
        <f t="shared" si="567"/>
        <v/>
      </c>
      <c r="T287" s="24" t="str">
        <f t="shared" si="567"/>
        <v/>
      </c>
      <c r="U287" s="23" t="str">
        <f t="shared" si="567"/>
        <v/>
      </c>
      <c r="V287" s="24" t="str">
        <f t="shared" si="567"/>
        <v/>
      </c>
      <c r="W287" s="25" t="str">
        <f t="shared" si="567"/>
        <v/>
      </c>
      <c r="X287" s="58" t="str">
        <f t="shared" ref="X287:AM287" si="568">IF($G287=X$4&amp;"-"&amp;X$5,IF(COUNTIF($G$6:$G287,"="&amp;$G287)&gt;1000,"",MAX(X$6:X286)+1),"")</f>
        <v/>
      </c>
      <c r="Y287" s="59">
        <f t="shared" si="568"/>
        <v>15</v>
      </c>
      <c r="Z287" s="58" t="str">
        <f t="shared" si="568"/>
        <v/>
      </c>
      <c r="AA287" s="59" t="str">
        <f t="shared" si="568"/>
        <v/>
      </c>
      <c r="AB287" s="58" t="str">
        <f t="shared" si="568"/>
        <v/>
      </c>
      <c r="AC287" s="59" t="str">
        <f t="shared" si="568"/>
        <v/>
      </c>
      <c r="AD287" s="58" t="str">
        <f t="shared" si="568"/>
        <v/>
      </c>
      <c r="AE287" s="59" t="str">
        <f t="shared" si="568"/>
        <v/>
      </c>
      <c r="AF287" s="58" t="str">
        <f t="shared" si="568"/>
        <v/>
      </c>
      <c r="AG287" s="59" t="str">
        <f t="shared" si="568"/>
        <v/>
      </c>
      <c r="AH287" s="58" t="str">
        <f t="shared" si="568"/>
        <v/>
      </c>
      <c r="AI287" s="59" t="str">
        <f t="shared" si="568"/>
        <v/>
      </c>
      <c r="AJ287" s="58" t="str">
        <f t="shared" si="568"/>
        <v/>
      </c>
      <c r="AK287" s="59" t="str">
        <f t="shared" si="568"/>
        <v/>
      </c>
      <c r="AL287" s="58" t="str">
        <f t="shared" si="568"/>
        <v/>
      </c>
      <c r="AM287" s="60" t="str">
        <f t="shared" si="568"/>
        <v/>
      </c>
    </row>
    <row r="288" ht="15.75" customHeight="1">
      <c r="A288" s="64">
        <v>283.0</v>
      </c>
      <c r="B288" s="51" t="str">
        <f>VLOOKUP(A288,Times_2023!B285:C715,2,FALSE)</f>
        <v>0:34:48</v>
      </c>
      <c r="C288" s="52" t="str">
        <f>VLOOKUP($A288,Raw,3,FALSE)</f>
        <v>Julie Smith</v>
      </c>
      <c r="D288" s="62" t="str">
        <f>VLOOKUP($A288,Raw,2,FALSE)</f>
        <v>ELY</v>
      </c>
      <c r="E288" s="62" t="str">
        <f>VLOOKUP($A288,Raw,4,FALSE)</f>
        <v>F</v>
      </c>
      <c r="F288" s="62">
        <f t="shared" si="5"/>
        <v>93</v>
      </c>
      <c r="G288" s="63" t="str">
        <f t="shared" si="6"/>
        <v>ELY-F</v>
      </c>
      <c r="H288" s="22" t="str">
        <f t="shared" ref="H288:W288" si="569">IF($G288=H$4&amp;"-"&amp;H$5,IF(COUNTIF($G$6:$G288,"="&amp;$G288)&gt;5,"",$F288),"")</f>
        <v/>
      </c>
      <c r="I288" s="23" t="str">
        <f t="shared" si="569"/>
        <v/>
      </c>
      <c r="J288" s="24" t="str">
        <f t="shared" si="569"/>
        <v/>
      </c>
      <c r="K288" s="23" t="str">
        <f t="shared" si="569"/>
        <v/>
      </c>
      <c r="L288" s="24" t="str">
        <f t="shared" si="569"/>
        <v/>
      </c>
      <c r="M288" s="23" t="str">
        <f t="shared" si="569"/>
        <v/>
      </c>
      <c r="N288" s="24" t="str">
        <f t="shared" si="569"/>
        <v/>
      </c>
      <c r="O288" s="23" t="str">
        <f t="shared" si="569"/>
        <v/>
      </c>
      <c r="P288" s="24" t="str">
        <f t="shared" si="569"/>
        <v/>
      </c>
      <c r="Q288" s="23" t="str">
        <f t="shared" si="569"/>
        <v/>
      </c>
      <c r="R288" s="24" t="str">
        <f t="shared" si="569"/>
        <v/>
      </c>
      <c r="S288" s="23" t="str">
        <f t="shared" si="569"/>
        <v/>
      </c>
      <c r="T288" s="24" t="str">
        <f t="shared" si="569"/>
        <v/>
      </c>
      <c r="U288" s="23" t="str">
        <f t="shared" si="569"/>
        <v/>
      </c>
      <c r="V288" s="24" t="str">
        <f t="shared" si="569"/>
        <v/>
      </c>
      <c r="W288" s="25" t="str">
        <f t="shared" si="569"/>
        <v/>
      </c>
      <c r="X288" s="58" t="str">
        <f t="shared" ref="X288:AM288" si="570">IF($G288=X$4&amp;"-"&amp;X$5,IF(COUNTIF($G$6:$G288,"="&amp;$G288)&gt;1000,"",MAX(X$6:X287)+1),"")</f>
        <v/>
      </c>
      <c r="Y288" s="59" t="str">
        <f t="shared" si="570"/>
        <v/>
      </c>
      <c r="Z288" s="58" t="str">
        <f t="shared" si="570"/>
        <v/>
      </c>
      <c r="AA288" s="59" t="str">
        <f t="shared" si="570"/>
        <v/>
      </c>
      <c r="AB288" s="58" t="str">
        <f t="shared" si="570"/>
        <v/>
      </c>
      <c r="AC288" s="59">
        <f t="shared" si="570"/>
        <v>14</v>
      </c>
      <c r="AD288" s="58" t="str">
        <f t="shared" si="570"/>
        <v/>
      </c>
      <c r="AE288" s="59" t="str">
        <f t="shared" si="570"/>
        <v/>
      </c>
      <c r="AF288" s="58" t="str">
        <f t="shared" si="570"/>
        <v/>
      </c>
      <c r="AG288" s="59" t="str">
        <f t="shared" si="570"/>
        <v/>
      </c>
      <c r="AH288" s="58" t="str">
        <f t="shared" si="570"/>
        <v/>
      </c>
      <c r="AI288" s="59" t="str">
        <f t="shared" si="570"/>
        <v/>
      </c>
      <c r="AJ288" s="58" t="str">
        <f t="shared" si="570"/>
        <v/>
      </c>
      <c r="AK288" s="59" t="str">
        <f t="shared" si="570"/>
        <v/>
      </c>
      <c r="AL288" s="58" t="str">
        <f t="shared" si="570"/>
        <v/>
      </c>
      <c r="AM288" s="60" t="str">
        <f t="shared" si="570"/>
        <v/>
      </c>
    </row>
    <row r="289" ht="15.75" customHeight="1">
      <c r="A289" s="61">
        <v>284.0</v>
      </c>
      <c r="B289" s="51" t="str">
        <f>VLOOKUP(A289,Times_2023!B286:C716,2,FALSE)</f>
        <v>0:35:20</v>
      </c>
      <c r="C289" s="52" t="str">
        <f>VLOOKUP($A289,Raw,3,FALSE)</f>
        <v>Annemarie Humphreys</v>
      </c>
      <c r="D289" s="62" t="str">
        <f>VLOOKUP($A289,Raw,2,FALSE)</f>
        <v>HI</v>
      </c>
      <c r="E289" s="62" t="str">
        <f>VLOOKUP($A289,Raw,4,FALSE)</f>
        <v>F</v>
      </c>
      <c r="F289" s="62">
        <f t="shared" si="5"/>
        <v>94</v>
      </c>
      <c r="G289" s="63" t="str">
        <f t="shared" si="6"/>
        <v>HI-F</v>
      </c>
      <c r="H289" s="22" t="str">
        <f t="shared" ref="H289:W289" si="571">IF($G289=H$4&amp;"-"&amp;H$5,IF(COUNTIF($G$6:$G289,"="&amp;$G289)&gt;5,"",$F289),"")</f>
        <v/>
      </c>
      <c r="I289" s="23" t="str">
        <f t="shared" si="571"/>
        <v/>
      </c>
      <c r="J289" s="24" t="str">
        <f t="shared" si="571"/>
        <v/>
      </c>
      <c r="K289" s="23" t="str">
        <f t="shared" si="571"/>
        <v/>
      </c>
      <c r="L289" s="24" t="str">
        <f t="shared" si="571"/>
        <v/>
      </c>
      <c r="M289" s="23" t="str">
        <f t="shared" si="571"/>
        <v/>
      </c>
      <c r="N289" s="24" t="str">
        <f t="shared" si="571"/>
        <v/>
      </c>
      <c r="O289" s="23" t="str">
        <f t="shared" si="571"/>
        <v/>
      </c>
      <c r="P289" s="24" t="str">
        <f t="shared" si="571"/>
        <v/>
      </c>
      <c r="Q289" s="23" t="str">
        <f t="shared" si="571"/>
        <v/>
      </c>
      <c r="R289" s="24" t="str">
        <f t="shared" si="571"/>
        <v/>
      </c>
      <c r="S289" s="23" t="str">
        <f t="shared" si="571"/>
        <v/>
      </c>
      <c r="T289" s="24" t="str">
        <f t="shared" si="571"/>
        <v/>
      </c>
      <c r="U289" s="23" t="str">
        <f t="shared" si="571"/>
        <v/>
      </c>
      <c r="V289" s="24" t="str">
        <f t="shared" si="571"/>
        <v/>
      </c>
      <c r="W289" s="25" t="str">
        <f t="shared" si="571"/>
        <v/>
      </c>
      <c r="X289" s="58" t="str">
        <f t="shared" ref="X289:AM289" si="572">IF($G289=X$4&amp;"-"&amp;X$5,IF(COUNTIF($G$6:$G289,"="&amp;$G289)&gt;1000,"",MAX(X$6:X288)+1),"")</f>
        <v/>
      </c>
      <c r="Y289" s="59" t="str">
        <f t="shared" si="572"/>
        <v/>
      </c>
      <c r="Z289" s="58" t="str">
        <f t="shared" si="572"/>
        <v/>
      </c>
      <c r="AA289" s="59" t="str">
        <f t="shared" si="572"/>
        <v/>
      </c>
      <c r="AB289" s="58" t="str">
        <f t="shared" si="572"/>
        <v/>
      </c>
      <c r="AC289" s="59" t="str">
        <f t="shared" si="572"/>
        <v/>
      </c>
      <c r="AD289" s="58" t="str">
        <f t="shared" si="572"/>
        <v/>
      </c>
      <c r="AE289" s="59">
        <f t="shared" si="572"/>
        <v>16</v>
      </c>
      <c r="AF289" s="58" t="str">
        <f t="shared" si="572"/>
        <v/>
      </c>
      <c r="AG289" s="59" t="str">
        <f t="shared" si="572"/>
        <v/>
      </c>
      <c r="AH289" s="58" t="str">
        <f t="shared" si="572"/>
        <v/>
      </c>
      <c r="AI289" s="59" t="str">
        <f t="shared" si="572"/>
        <v/>
      </c>
      <c r="AJ289" s="58" t="str">
        <f t="shared" si="572"/>
        <v/>
      </c>
      <c r="AK289" s="59" t="str">
        <f t="shared" si="572"/>
        <v/>
      </c>
      <c r="AL289" s="58" t="str">
        <f t="shared" si="572"/>
        <v/>
      </c>
      <c r="AM289" s="60" t="str">
        <f t="shared" si="572"/>
        <v/>
      </c>
    </row>
    <row r="290" ht="15.75" customHeight="1">
      <c r="A290" s="64">
        <v>285.0</v>
      </c>
      <c r="B290" s="51" t="str">
        <f>VLOOKUP(A290,Times_2023!B287:C717,2,FALSE)</f>
        <v>0:35:26</v>
      </c>
      <c r="C290" s="52" t="str">
        <f>VLOOKUP($A290,Raw,3,FALSE)</f>
        <v>Chris Aylmer</v>
      </c>
      <c r="D290" s="62" t="str">
        <f>VLOOKUP($A290,Raw,2,FALSE)</f>
        <v>NJ</v>
      </c>
      <c r="E290" s="62" t="str">
        <f>VLOOKUP($A290,Raw,4,FALSE)</f>
        <v>M</v>
      </c>
      <c r="F290" s="62">
        <f t="shared" si="5"/>
        <v>191</v>
      </c>
      <c r="G290" s="63" t="str">
        <f t="shared" si="6"/>
        <v>NJ-M</v>
      </c>
      <c r="H290" s="22" t="str">
        <f t="shared" ref="H290:W290" si="573">IF($G290=H$4&amp;"-"&amp;H$5,IF(COUNTIF($G$6:$G290,"="&amp;$G290)&gt;5,"",$F290),"")</f>
        <v/>
      </c>
      <c r="I290" s="23" t="str">
        <f t="shared" si="573"/>
        <v/>
      </c>
      <c r="J290" s="24" t="str">
        <f t="shared" si="573"/>
        <v/>
      </c>
      <c r="K290" s="23" t="str">
        <f t="shared" si="573"/>
        <v/>
      </c>
      <c r="L290" s="24" t="str">
        <f t="shared" si="573"/>
        <v/>
      </c>
      <c r="M290" s="23" t="str">
        <f t="shared" si="573"/>
        <v/>
      </c>
      <c r="N290" s="24" t="str">
        <f t="shared" si="573"/>
        <v/>
      </c>
      <c r="O290" s="23" t="str">
        <f t="shared" si="573"/>
        <v/>
      </c>
      <c r="P290" s="24" t="str">
        <f t="shared" si="573"/>
        <v/>
      </c>
      <c r="Q290" s="23" t="str">
        <f t="shared" si="573"/>
        <v/>
      </c>
      <c r="R290" s="24" t="str">
        <f t="shared" si="573"/>
        <v/>
      </c>
      <c r="S290" s="23" t="str">
        <f t="shared" si="573"/>
        <v/>
      </c>
      <c r="T290" s="24" t="str">
        <f t="shared" si="573"/>
        <v/>
      </c>
      <c r="U290" s="23" t="str">
        <f t="shared" si="573"/>
        <v/>
      </c>
      <c r="V290" s="24" t="str">
        <f t="shared" si="573"/>
        <v/>
      </c>
      <c r="W290" s="25" t="str">
        <f t="shared" si="573"/>
        <v/>
      </c>
      <c r="X290" s="58" t="str">
        <f t="shared" ref="X290:AM290" si="574">IF($G290=X$4&amp;"-"&amp;X$5,IF(COUNTIF($G$6:$G290,"="&amp;$G290)&gt;1000,"",MAX(X$6:X289)+1),"")</f>
        <v/>
      </c>
      <c r="Y290" s="59" t="str">
        <f t="shared" si="574"/>
        <v/>
      </c>
      <c r="Z290" s="58" t="str">
        <f t="shared" si="574"/>
        <v/>
      </c>
      <c r="AA290" s="59" t="str">
        <f t="shared" si="574"/>
        <v/>
      </c>
      <c r="AB290" s="58" t="str">
        <f t="shared" si="574"/>
        <v/>
      </c>
      <c r="AC290" s="59" t="str">
        <f t="shared" si="574"/>
        <v/>
      </c>
      <c r="AD290" s="58" t="str">
        <f t="shared" si="574"/>
        <v/>
      </c>
      <c r="AE290" s="59" t="str">
        <f t="shared" si="574"/>
        <v/>
      </c>
      <c r="AF290" s="58" t="str">
        <f t="shared" si="574"/>
        <v/>
      </c>
      <c r="AG290" s="59" t="str">
        <f t="shared" si="574"/>
        <v/>
      </c>
      <c r="AH290" s="58">
        <f t="shared" si="574"/>
        <v>22</v>
      </c>
      <c r="AI290" s="59" t="str">
        <f t="shared" si="574"/>
        <v/>
      </c>
      <c r="AJ290" s="58" t="str">
        <f t="shared" si="574"/>
        <v/>
      </c>
      <c r="AK290" s="59" t="str">
        <f t="shared" si="574"/>
        <v/>
      </c>
      <c r="AL290" s="58" t="str">
        <f t="shared" si="574"/>
        <v/>
      </c>
      <c r="AM290" s="60" t="str">
        <f t="shared" si="574"/>
        <v/>
      </c>
    </row>
    <row r="291" ht="15.75" customHeight="1">
      <c r="A291" s="61">
        <v>286.0</v>
      </c>
      <c r="B291" s="51" t="str">
        <f>VLOOKUP(A291,Times_2023!B288:C718,2,FALSE)</f>
        <v>0:35:39</v>
      </c>
      <c r="C291" s="52" t="str">
        <f>VLOOKUP($A291,Raw,3,FALSE)</f>
        <v>Sarah Martin</v>
      </c>
      <c r="D291" s="62" t="str">
        <f>VLOOKUP($A291,Raw,2,FALSE)</f>
        <v>NJ</v>
      </c>
      <c r="E291" s="62" t="str">
        <f>VLOOKUP($A291,Raw,4,FALSE)</f>
        <v>F</v>
      </c>
      <c r="F291" s="62">
        <f t="shared" si="5"/>
        <v>95</v>
      </c>
      <c r="G291" s="63" t="str">
        <f t="shared" si="6"/>
        <v>NJ-F</v>
      </c>
      <c r="H291" s="22" t="str">
        <f t="shared" ref="H291:W291" si="575">IF($G291=H$4&amp;"-"&amp;H$5,IF(COUNTIF($G$6:$G291,"="&amp;$G291)&gt;5,"",$F291),"")</f>
        <v/>
      </c>
      <c r="I291" s="23" t="str">
        <f t="shared" si="575"/>
        <v/>
      </c>
      <c r="J291" s="24" t="str">
        <f t="shared" si="575"/>
        <v/>
      </c>
      <c r="K291" s="23" t="str">
        <f t="shared" si="575"/>
        <v/>
      </c>
      <c r="L291" s="24" t="str">
        <f t="shared" si="575"/>
        <v/>
      </c>
      <c r="M291" s="23" t="str">
        <f t="shared" si="575"/>
        <v/>
      </c>
      <c r="N291" s="24" t="str">
        <f t="shared" si="575"/>
        <v/>
      </c>
      <c r="O291" s="23" t="str">
        <f t="shared" si="575"/>
        <v/>
      </c>
      <c r="P291" s="24" t="str">
        <f t="shared" si="575"/>
        <v/>
      </c>
      <c r="Q291" s="23" t="str">
        <f t="shared" si="575"/>
        <v/>
      </c>
      <c r="R291" s="24" t="str">
        <f t="shared" si="575"/>
        <v/>
      </c>
      <c r="S291" s="23" t="str">
        <f t="shared" si="575"/>
        <v/>
      </c>
      <c r="T291" s="24" t="str">
        <f t="shared" si="575"/>
        <v/>
      </c>
      <c r="U291" s="23" t="str">
        <f t="shared" si="575"/>
        <v/>
      </c>
      <c r="V291" s="24" t="str">
        <f t="shared" si="575"/>
        <v/>
      </c>
      <c r="W291" s="25" t="str">
        <f t="shared" si="575"/>
        <v/>
      </c>
      <c r="X291" s="58" t="str">
        <f t="shared" ref="X291:AM291" si="576">IF($G291=X$4&amp;"-"&amp;X$5,IF(COUNTIF($G$6:$G291,"="&amp;$G291)&gt;1000,"",MAX(X$6:X290)+1),"")</f>
        <v/>
      </c>
      <c r="Y291" s="59" t="str">
        <f t="shared" si="576"/>
        <v/>
      </c>
      <c r="Z291" s="58" t="str">
        <f t="shared" si="576"/>
        <v/>
      </c>
      <c r="AA291" s="59" t="str">
        <f t="shared" si="576"/>
        <v/>
      </c>
      <c r="AB291" s="58" t="str">
        <f t="shared" si="576"/>
        <v/>
      </c>
      <c r="AC291" s="59" t="str">
        <f t="shared" si="576"/>
        <v/>
      </c>
      <c r="AD291" s="58" t="str">
        <f t="shared" si="576"/>
        <v/>
      </c>
      <c r="AE291" s="59" t="str">
        <f t="shared" si="576"/>
        <v/>
      </c>
      <c r="AF291" s="58" t="str">
        <f t="shared" si="576"/>
        <v/>
      </c>
      <c r="AG291" s="59" t="str">
        <f t="shared" si="576"/>
        <v/>
      </c>
      <c r="AH291" s="58" t="str">
        <f t="shared" si="576"/>
        <v/>
      </c>
      <c r="AI291" s="59">
        <f t="shared" si="576"/>
        <v>17</v>
      </c>
      <c r="AJ291" s="58" t="str">
        <f t="shared" si="576"/>
        <v/>
      </c>
      <c r="AK291" s="59" t="str">
        <f t="shared" si="576"/>
        <v/>
      </c>
      <c r="AL291" s="58" t="str">
        <f t="shared" si="576"/>
        <v/>
      </c>
      <c r="AM291" s="60" t="str">
        <f t="shared" si="576"/>
        <v/>
      </c>
    </row>
    <row r="292" ht="15.75" customHeight="1">
      <c r="A292" s="64">
        <v>287.0</v>
      </c>
      <c r="B292" s="51" t="str">
        <f>VLOOKUP(A292,Times_2023!B289:C719,2,FALSE)</f>
        <v>0:35:47</v>
      </c>
      <c r="C292" s="52" t="str">
        <f>VLOOKUP($A292,Raw,3,FALSE)</f>
        <v>Angelina Snook</v>
      </c>
      <c r="D292" s="62" t="str">
        <f>VLOOKUP($A292,Raw,2,FALSE)</f>
        <v>RR</v>
      </c>
      <c r="E292" s="62" t="str">
        <f>VLOOKUP($A292,Raw,4,FALSE)</f>
        <v>F</v>
      </c>
      <c r="F292" s="62">
        <f t="shared" si="5"/>
        <v>96</v>
      </c>
      <c r="G292" s="63" t="str">
        <f t="shared" si="6"/>
        <v>RR-F</v>
      </c>
      <c r="H292" s="22" t="str">
        <f t="shared" ref="H292:W292" si="577">IF($G292=H$4&amp;"-"&amp;H$5,IF(COUNTIF($G$6:$G292,"="&amp;$G292)&gt;5,"",$F292),"")</f>
        <v/>
      </c>
      <c r="I292" s="23" t="str">
        <f t="shared" si="577"/>
        <v/>
      </c>
      <c r="J292" s="24" t="str">
        <f t="shared" si="577"/>
        <v/>
      </c>
      <c r="K292" s="23" t="str">
        <f t="shared" si="577"/>
        <v/>
      </c>
      <c r="L292" s="24" t="str">
        <f t="shared" si="577"/>
        <v/>
      </c>
      <c r="M292" s="23" t="str">
        <f t="shared" si="577"/>
        <v/>
      </c>
      <c r="N292" s="24" t="str">
        <f t="shared" si="577"/>
        <v/>
      </c>
      <c r="O292" s="23" t="str">
        <f t="shared" si="577"/>
        <v/>
      </c>
      <c r="P292" s="24" t="str">
        <f t="shared" si="577"/>
        <v/>
      </c>
      <c r="Q292" s="23" t="str">
        <f t="shared" si="577"/>
        <v/>
      </c>
      <c r="R292" s="24" t="str">
        <f t="shared" si="577"/>
        <v/>
      </c>
      <c r="S292" s="23" t="str">
        <f t="shared" si="577"/>
        <v/>
      </c>
      <c r="T292" s="24" t="str">
        <f t="shared" si="577"/>
        <v/>
      </c>
      <c r="U292" s="23" t="str">
        <f t="shared" si="577"/>
        <v/>
      </c>
      <c r="V292" s="24" t="str">
        <f t="shared" si="577"/>
        <v/>
      </c>
      <c r="W292" s="25" t="str">
        <f t="shared" si="577"/>
        <v/>
      </c>
      <c r="X292" s="58" t="str">
        <f t="shared" ref="X292:AM292" si="578">IF($G292=X$4&amp;"-"&amp;X$5,IF(COUNTIF($G$6:$G292,"="&amp;$G292)&gt;1000,"",MAX(X$6:X291)+1),"")</f>
        <v/>
      </c>
      <c r="Y292" s="59" t="str">
        <f t="shared" si="578"/>
        <v/>
      </c>
      <c r="Z292" s="58" t="str">
        <f t="shared" si="578"/>
        <v/>
      </c>
      <c r="AA292" s="59" t="str">
        <f t="shared" si="578"/>
        <v/>
      </c>
      <c r="AB292" s="58" t="str">
        <f t="shared" si="578"/>
        <v/>
      </c>
      <c r="AC292" s="59" t="str">
        <f t="shared" si="578"/>
        <v/>
      </c>
      <c r="AD292" s="58" t="str">
        <f t="shared" si="578"/>
        <v/>
      </c>
      <c r="AE292" s="59" t="str">
        <f t="shared" si="578"/>
        <v/>
      </c>
      <c r="AF292" s="58" t="str">
        <f t="shared" si="578"/>
        <v/>
      </c>
      <c r="AG292" s="59" t="str">
        <f t="shared" si="578"/>
        <v/>
      </c>
      <c r="AH292" s="58" t="str">
        <f t="shared" si="578"/>
        <v/>
      </c>
      <c r="AI292" s="59" t="str">
        <f t="shared" si="578"/>
        <v/>
      </c>
      <c r="AJ292" s="58" t="str">
        <f t="shared" si="578"/>
        <v/>
      </c>
      <c r="AK292" s="59">
        <f t="shared" si="578"/>
        <v>12</v>
      </c>
      <c r="AL292" s="58" t="str">
        <f t="shared" si="578"/>
        <v/>
      </c>
      <c r="AM292" s="60" t="str">
        <f t="shared" si="578"/>
        <v/>
      </c>
    </row>
    <row r="293" ht="15.75" customHeight="1">
      <c r="A293" s="61">
        <v>288.0</v>
      </c>
      <c r="B293" s="51" t="str">
        <f>VLOOKUP(A293,Times_2023!B290:C720,2,FALSE)</f>
        <v>0:36:00</v>
      </c>
      <c r="C293" s="52" t="str">
        <f>VLOOKUP($A293,Raw,3,FALSE)</f>
        <v>Jackie Henley</v>
      </c>
      <c r="D293" s="62" t="str">
        <f>VLOOKUP($A293,Raw,2,FALSE)</f>
        <v>NJ</v>
      </c>
      <c r="E293" s="62" t="str">
        <f>VLOOKUP($A293,Raw,4,FALSE)</f>
        <v>F</v>
      </c>
      <c r="F293" s="62">
        <f t="shared" si="5"/>
        <v>97</v>
      </c>
      <c r="G293" s="63" t="str">
        <f t="shared" si="6"/>
        <v>NJ-F</v>
      </c>
      <c r="H293" s="22" t="str">
        <f t="shared" ref="H293:W293" si="579">IF($G293=H$4&amp;"-"&amp;H$5,IF(COUNTIF($G$6:$G293,"="&amp;$G293)&gt;5,"",$F293),"")</f>
        <v/>
      </c>
      <c r="I293" s="23" t="str">
        <f t="shared" si="579"/>
        <v/>
      </c>
      <c r="J293" s="24" t="str">
        <f t="shared" si="579"/>
        <v/>
      </c>
      <c r="K293" s="23" t="str">
        <f t="shared" si="579"/>
        <v/>
      </c>
      <c r="L293" s="24" t="str">
        <f t="shared" si="579"/>
        <v/>
      </c>
      <c r="M293" s="23" t="str">
        <f t="shared" si="579"/>
        <v/>
      </c>
      <c r="N293" s="24" t="str">
        <f t="shared" si="579"/>
        <v/>
      </c>
      <c r="O293" s="23" t="str">
        <f t="shared" si="579"/>
        <v/>
      </c>
      <c r="P293" s="24" t="str">
        <f t="shared" si="579"/>
        <v/>
      </c>
      <c r="Q293" s="23" t="str">
        <f t="shared" si="579"/>
        <v/>
      </c>
      <c r="R293" s="24" t="str">
        <f t="shared" si="579"/>
        <v/>
      </c>
      <c r="S293" s="23" t="str">
        <f t="shared" si="579"/>
        <v/>
      </c>
      <c r="T293" s="24" t="str">
        <f t="shared" si="579"/>
        <v/>
      </c>
      <c r="U293" s="23" t="str">
        <f t="shared" si="579"/>
        <v/>
      </c>
      <c r="V293" s="24" t="str">
        <f t="shared" si="579"/>
        <v/>
      </c>
      <c r="W293" s="25" t="str">
        <f t="shared" si="579"/>
        <v/>
      </c>
      <c r="X293" s="58" t="str">
        <f t="shared" ref="X293:AM293" si="580">IF($G293=X$4&amp;"-"&amp;X$5,IF(COUNTIF($G$6:$G293,"="&amp;$G293)&gt;1000,"",MAX(X$6:X292)+1),"")</f>
        <v/>
      </c>
      <c r="Y293" s="59" t="str">
        <f t="shared" si="580"/>
        <v/>
      </c>
      <c r="Z293" s="58" t="str">
        <f t="shared" si="580"/>
        <v/>
      </c>
      <c r="AA293" s="59" t="str">
        <f t="shared" si="580"/>
        <v/>
      </c>
      <c r="AB293" s="58" t="str">
        <f t="shared" si="580"/>
        <v/>
      </c>
      <c r="AC293" s="59" t="str">
        <f t="shared" si="580"/>
        <v/>
      </c>
      <c r="AD293" s="58" t="str">
        <f t="shared" si="580"/>
        <v/>
      </c>
      <c r="AE293" s="59" t="str">
        <f t="shared" si="580"/>
        <v/>
      </c>
      <c r="AF293" s="58" t="str">
        <f t="shared" si="580"/>
        <v/>
      </c>
      <c r="AG293" s="59" t="str">
        <f t="shared" si="580"/>
        <v/>
      </c>
      <c r="AH293" s="58" t="str">
        <f t="shared" si="580"/>
        <v/>
      </c>
      <c r="AI293" s="59">
        <f t="shared" si="580"/>
        <v>18</v>
      </c>
      <c r="AJ293" s="58" t="str">
        <f t="shared" si="580"/>
        <v/>
      </c>
      <c r="AK293" s="59" t="str">
        <f t="shared" si="580"/>
        <v/>
      </c>
      <c r="AL293" s="58" t="str">
        <f t="shared" si="580"/>
        <v/>
      </c>
      <c r="AM293" s="60" t="str">
        <f t="shared" si="580"/>
        <v/>
      </c>
    </row>
    <row r="294" ht="15.75" customHeight="1">
      <c r="A294" s="64">
        <v>289.0</v>
      </c>
      <c r="B294" s="51" t="str">
        <f>VLOOKUP(A294,Times_2023!B291:C721,2,FALSE)</f>
        <v>0:36:15</v>
      </c>
      <c r="C294" s="52" t="str">
        <f>VLOOKUP($A294,Raw,3,FALSE)</f>
        <v>Caroline McIntosh</v>
      </c>
      <c r="D294" s="62" t="str">
        <f>VLOOKUP($A294,Raw,2,FALSE)</f>
        <v>NJ</v>
      </c>
      <c r="E294" s="62" t="str">
        <f>VLOOKUP($A294,Raw,4,FALSE)</f>
        <v>F</v>
      </c>
      <c r="F294" s="62">
        <f t="shared" si="5"/>
        <v>98</v>
      </c>
      <c r="G294" s="63" t="str">
        <f t="shared" si="6"/>
        <v>NJ-F</v>
      </c>
      <c r="H294" s="22" t="str">
        <f t="shared" ref="H294:W294" si="581">IF($G294=H$4&amp;"-"&amp;H$5,IF(COUNTIF($G$6:$G294,"="&amp;$G294)&gt;5,"",$F294),"")</f>
        <v/>
      </c>
      <c r="I294" s="23" t="str">
        <f t="shared" si="581"/>
        <v/>
      </c>
      <c r="J294" s="24" t="str">
        <f t="shared" si="581"/>
        <v/>
      </c>
      <c r="K294" s="23" t="str">
        <f t="shared" si="581"/>
        <v/>
      </c>
      <c r="L294" s="24" t="str">
        <f t="shared" si="581"/>
        <v/>
      </c>
      <c r="M294" s="23" t="str">
        <f t="shared" si="581"/>
        <v/>
      </c>
      <c r="N294" s="24" t="str">
        <f t="shared" si="581"/>
        <v/>
      </c>
      <c r="O294" s="23" t="str">
        <f t="shared" si="581"/>
        <v/>
      </c>
      <c r="P294" s="24" t="str">
        <f t="shared" si="581"/>
        <v/>
      </c>
      <c r="Q294" s="23" t="str">
        <f t="shared" si="581"/>
        <v/>
      </c>
      <c r="R294" s="24" t="str">
        <f t="shared" si="581"/>
        <v/>
      </c>
      <c r="S294" s="23" t="str">
        <f t="shared" si="581"/>
        <v/>
      </c>
      <c r="T294" s="24" t="str">
        <f t="shared" si="581"/>
        <v/>
      </c>
      <c r="U294" s="23" t="str">
        <f t="shared" si="581"/>
        <v/>
      </c>
      <c r="V294" s="24" t="str">
        <f t="shared" si="581"/>
        <v/>
      </c>
      <c r="W294" s="25" t="str">
        <f t="shared" si="581"/>
        <v/>
      </c>
      <c r="X294" s="58" t="str">
        <f t="shared" ref="X294:AM294" si="582">IF($G294=X$4&amp;"-"&amp;X$5,IF(COUNTIF($G$6:$G294,"="&amp;$G294)&gt;1000,"",MAX(X$6:X293)+1),"")</f>
        <v/>
      </c>
      <c r="Y294" s="59" t="str">
        <f t="shared" si="582"/>
        <v/>
      </c>
      <c r="Z294" s="58" t="str">
        <f t="shared" si="582"/>
        <v/>
      </c>
      <c r="AA294" s="59" t="str">
        <f t="shared" si="582"/>
        <v/>
      </c>
      <c r="AB294" s="58" t="str">
        <f t="shared" si="582"/>
        <v/>
      </c>
      <c r="AC294" s="59" t="str">
        <f t="shared" si="582"/>
        <v/>
      </c>
      <c r="AD294" s="58" t="str">
        <f t="shared" si="582"/>
        <v/>
      </c>
      <c r="AE294" s="59" t="str">
        <f t="shared" si="582"/>
        <v/>
      </c>
      <c r="AF294" s="58" t="str">
        <f t="shared" si="582"/>
        <v/>
      </c>
      <c r="AG294" s="59" t="str">
        <f t="shared" si="582"/>
        <v/>
      </c>
      <c r="AH294" s="58" t="str">
        <f t="shared" si="582"/>
        <v/>
      </c>
      <c r="AI294" s="59">
        <f t="shared" si="582"/>
        <v>19</v>
      </c>
      <c r="AJ294" s="58" t="str">
        <f t="shared" si="582"/>
        <v/>
      </c>
      <c r="AK294" s="59" t="str">
        <f t="shared" si="582"/>
        <v/>
      </c>
      <c r="AL294" s="58" t="str">
        <f t="shared" si="582"/>
        <v/>
      </c>
      <c r="AM294" s="60" t="str">
        <f t="shared" si="582"/>
        <v/>
      </c>
    </row>
    <row r="295" ht="15.75" customHeight="1">
      <c r="A295" s="61">
        <v>290.0</v>
      </c>
      <c r="B295" s="51" t="str">
        <f>VLOOKUP(A295,Times_2023!B292:C722,2,FALSE)</f>
        <v>0:36:20</v>
      </c>
      <c r="C295" s="52" t="str">
        <f>VLOOKUP($A295,Raw,3,FALSE)</f>
        <v>Joanne Boutell</v>
      </c>
      <c r="D295" s="62" t="str">
        <f>VLOOKUP($A295,Raw,2,FALSE)</f>
        <v>NJ</v>
      </c>
      <c r="E295" s="62" t="str">
        <f>VLOOKUP($A295,Raw,4,FALSE)</f>
        <v>F</v>
      </c>
      <c r="F295" s="62">
        <f t="shared" si="5"/>
        <v>99</v>
      </c>
      <c r="G295" s="63" t="str">
        <f t="shared" si="6"/>
        <v>NJ-F</v>
      </c>
      <c r="H295" s="22" t="str">
        <f t="shared" ref="H295:W295" si="583">IF($G295=H$4&amp;"-"&amp;H$5,IF(COUNTIF($G$6:$G295,"="&amp;$G295)&gt;5,"",$F295),"")</f>
        <v/>
      </c>
      <c r="I295" s="23" t="str">
        <f t="shared" si="583"/>
        <v/>
      </c>
      <c r="J295" s="24" t="str">
        <f t="shared" si="583"/>
        <v/>
      </c>
      <c r="K295" s="23" t="str">
        <f t="shared" si="583"/>
        <v/>
      </c>
      <c r="L295" s="24" t="str">
        <f t="shared" si="583"/>
        <v/>
      </c>
      <c r="M295" s="23" t="str">
        <f t="shared" si="583"/>
        <v/>
      </c>
      <c r="N295" s="24" t="str">
        <f t="shared" si="583"/>
        <v/>
      </c>
      <c r="O295" s="23" t="str">
        <f t="shared" si="583"/>
        <v/>
      </c>
      <c r="P295" s="24" t="str">
        <f t="shared" si="583"/>
        <v/>
      </c>
      <c r="Q295" s="23" t="str">
        <f t="shared" si="583"/>
        <v/>
      </c>
      <c r="R295" s="24" t="str">
        <f t="shared" si="583"/>
        <v/>
      </c>
      <c r="S295" s="23" t="str">
        <f t="shared" si="583"/>
        <v/>
      </c>
      <c r="T295" s="24" t="str">
        <f t="shared" si="583"/>
        <v/>
      </c>
      <c r="U295" s="23" t="str">
        <f t="shared" si="583"/>
        <v/>
      </c>
      <c r="V295" s="24" t="str">
        <f t="shared" si="583"/>
        <v/>
      </c>
      <c r="W295" s="25" t="str">
        <f t="shared" si="583"/>
        <v/>
      </c>
      <c r="X295" s="58" t="str">
        <f t="shared" ref="X295:AM295" si="584">IF($G295=X$4&amp;"-"&amp;X$5,IF(COUNTIF($G$6:$G295,"="&amp;$G295)&gt;1000,"",MAX(X$6:X294)+1),"")</f>
        <v/>
      </c>
      <c r="Y295" s="59" t="str">
        <f t="shared" si="584"/>
        <v/>
      </c>
      <c r="Z295" s="58" t="str">
        <f t="shared" si="584"/>
        <v/>
      </c>
      <c r="AA295" s="59" t="str">
        <f t="shared" si="584"/>
        <v/>
      </c>
      <c r="AB295" s="58" t="str">
        <f t="shared" si="584"/>
        <v/>
      </c>
      <c r="AC295" s="59" t="str">
        <f t="shared" si="584"/>
        <v/>
      </c>
      <c r="AD295" s="58" t="str">
        <f t="shared" si="584"/>
        <v/>
      </c>
      <c r="AE295" s="59" t="str">
        <f t="shared" si="584"/>
        <v/>
      </c>
      <c r="AF295" s="58" t="str">
        <f t="shared" si="584"/>
        <v/>
      </c>
      <c r="AG295" s="59" t="str">
        <f t="shared" si="584"/>
        <v/>
      </c>
      <c r="AH295" s="58" t="str">
        <f t="shared" si="584"/>
        <v/>
      </c>
      <c r="AI295" s="59">
        <f t="shared" si="584"/>
        <v>20</v>
      </c>
      <c r="AJ295" s="58" t="str">
        <f t="shared" si="584"/>
        <v/>
      </c>
      <c r="AK295" s="59" t="str">
        <f t="shared" si="584"/>
        <v/>
      </c>
      <c r="AL295" s="58" t="str">
        <f t="shared" si="584"/>
        <v/>
      </c>
      <c r="AM295" s="60" t="str">
        <f t="shared" si="584"/>
        <v/>
      </c>
    </row>
    <row r="296" ht="15.75" customHeight="1">
      <c r="A296" s="64">
        <v>291.0</v>
      </c>
      <c r="B296" s="51" t="str">
        <f>VLOOKUP(A296,Times_2023!B293:C723,2,FALSE)</f>
        <v>0:36:24</v>
      </c>
      <c r="C296" s="52" t="str">
        <f>VLOOKUP($A296,Raw,3,FALSE)</f>
        <v>Fiona Viney</v>
      </c>
      <c r="D296" s="62" t="str">
        <f>VLOOKUP($A296,Raw,2,FALSE)</f>
        <v>SS</v>
      </c>
      <c r="E296" s="62" t="str">
        <f>VLOOKUP($A296,Raw,4,FALSE)</f>
        <v>F</v>
      </c>
      <c r="F296" s="62">
        <f t="shared" si="5"/>
        <v>100</v>
      </c>
      <c r="G296" s="63" t="str">
        <f t="shared" si="6"/>
        <v>SS-F</v>
      </c>
      <c r="H296" s="22" t="str">
        <f t="shared" ref="H296:W296" si="585">IF($G296=H$4&amp;"-"&amp;H$5,IF(COUNTIF($G$6:$G296,"="&amp;$G296)&gt;5,"",$F296),"")</f>
        <v/>
      </c>
      <c r="I296" s="23" t="str">
        <f t="shared" si="585"/>
        <v/>
      </c>
      <c r="J296" s="24" t="str">
        <f t="shared" si="585"/>
        <v/>
      </c>
      <c r="K296" s="23" t="str">
        <f t="shared" si="585"/>
        <v/>
      </c>
      <c r="L296" s="24" t="str">
        <f t="shared" si="585"/>
        <v/>
      </c>
      <c r="M296" s="23" t="str">
        <f t="shared" si="585"/>
        <v/>
      </c>
      <c r="N296" s="24" t="str">
        <f t="shared" si="585"/>
        <v/>
      </c>
      <c r="O296" s="23" t="str">
        <f t="shared" si="585"/>
        <v/>
      </c>
      <c r="P296" s="24" t="str">
        <f t="shared" si="585"/>
        <v/>
      </c>
      <c r="Q296" s="23" t="str">
        <f t="shared" si="585"/>
        <v/>
      </c>
      <c r="R296" s="24" t="str">
        <f t="shared" si="585"/>
        <v/>
      </c>
      <c r="S296" s="23" t="str">
        <f t="shared" si="585"/>
        <v/>
      </c>
      <c r="T296" s="24" t="str">
        <f t="shared" si="585"/>
        <v/>
      </c>
      <c r="U296" s="23" t="str">
        <f t="shared" si="585"/>
        <v/>
      </c>
      <c r="V296" s="24" t="str">
        <f t="shared" si="585"/>
        <v/>
      </c>
      <c r="W296" s="25" t="str">
        <f t="shared" si="585"/>
        <v/>
      </c>
      <c r="X296" s="58" t="str">
        <f t="shared" ref="X296:AM296" si="586">IF($G296=X$4&amp;"-"&amp;X$5,IF(COUNTIF($G$6:$G296,"="&amp;$G296)&gt;1000,"",MAX(X$6:X295)+1),"")</f>
        <v/>
      </c>
      <c r="Y296" s="59" t="str">
        <f t="shared" si="586"/>
        <v/>
      </c>
      <c r="Z296" s="58" t="str">
        <f t="shared" si="586"/>
        <v/>
      </c>
      <c r="AA296" s="59" t="str">
        <f t="shared" si="586"/>
        <v/>
      </c>
      <c r="AB296" s="58" t="str">
        <f t="shared" si="586"/>
        <v/>
      </c>
      <c r="AC296" s="59" t="str">
        <f t="shared" si="586"/>
        <v/>
      </c>
      <c r="AD296" s="58" t="str">
        <f t="shared" si="586"/>
        <v/>
      </c>
      <c r="AE296" s="59" t="str">
        <f t="shared" si="586"/>
        <v/>
      </c>
      <c r="AF296" s="58" t="str">
        <f t="shared" si="586"/>
        <v/>
      </c>
      <c r="AG296" s="59" t="str">
        <f t="shared" si="586"/>
        <v/>
      </c>
      <c r="AH296" s="58" t="str">
        <f t="shared" si="586"/>
        <v/>
      </c>
      <c r="AI296" s="59" t="str">
        <f t="shared" si="586"/>
        <v/>
      </c>
      <c r="AJ296" s="58" t="str">
        <f t="shared" si="586"/>
        <v/>
      </c>
      <c r="AK296" s="59" t="str">
        <f t="shared" si="586"/>
        <v/>
      </c>
      <c r="AL296" s="58" t="str">
        <f t="shared" si="586"/>
        <v/>
      </c>
      <c r="AM296" s="60">
        <f t="shared" si="586"/>
        <v>10</v>
      </c>
    </row>
    <row r="297" ht="15.75" customHeight="1">
      <c r="A297" s="61">
        <v>292.0</v>
      </c>
      <c r="B297" s="51" t="str">
        <f>VLOOKUP(A297,Times_2023!B294:C724,2,FALSE)</f>
        <v>0:36:38</v>
      </c>
      <c r="C297" s="52" t="str">
        <f>VLOOKUP($A297,Raw,3,FALSE)</f>
        <v>John Turner</v>
      </c>
      <c r="D297" s="62" t="str">
        <f>VLOOKUP($A297,Raw,2,FALSE)</f>
        <v>ELY</v>
      </c>
      <c r="E297" s="62" t="str">
        <f>VLOOKUP($A297,Raw,4,FALSE)</f>
        <v>M</v>
      </c>
      <c r="F297" s="62">
        <f t="shared" si="5"/>
        <v>192</v>
      </c>
      <c r="G297" s="63" t="str">
        <f t="shared" si="6"/>
        <v>ELY-M</v>
      </c>
      <c r="H297" s="22" t="str">
        <f t="shared" ref="H297:W297" si="587">IF($G297=H$4&amp;"-"&amp;H$5,IF(COUNTIF($G$6:$G297,"="&amp;$G297)&gt;5,"",$F297),"")</f>
        <v/>
      </c>
      <c r="I297" s="23" t="str">
        <f t="shared" si="587"/>
        <v/>
      </c>
      <c r="J297" s="24" t="str">
        <f t="shared" si="587"/>
        <v/>
      </c>
      <c r="K297" s="23" t="str">
        <f t="shared" si="587"/>
        <v/>
      </c>
      <c r="L297" s="24" t="str">
        <f t="shared" si="587"/>
        <v/>
      </c>
      <c r="M297" s="23" t="str">
        <f t="shared" si="587"/>
        <v/>
      </c>
      <c r="N297" s="24" t="str">
        <f t="shared" si="587"/>
        <v/>
      </c>
      <c r="O297" s="23" t="str">
        <f t="shared" si="587"/>
        <v/>
      </c>
      <c r="P297" s="24" t="str">
        <f t="shared" si="587"/>
        <v/>
      </c>
      <c r="Q297" s="23" t="str">
        <f t="shared" si="587"/>
        <v/>
      </c>
      <c r="R297" s="24" t="str">
        <f t="shared" si="587"/>
        <v/>
      </c>
      <c r="S297" s="23" t="str">
        <f t="shared" si="587"/>
        <v/>
      </c>
      <c r="T297" s="24" t="str">
        <f t="shared" si="587"/>
        <v/>
      </c>
      <c r="U297" s="23" t="str">
        <f t="shared" si="587"/>
        <v/>
      </c>
      <c r="V297" s="24" t="str">
        <f t="shared" si="587"/>
        <v/>
      </c>
      <c r="W297" s="25" t="str">
        <f t="shared" si="587"/>
        <v/>
      </c>
      <c r="X297" s="58" t="str">
        <f t="shared" ref="X297:AM297" si="588">IF($G297=X$4&amp;"-"&amp;X$5,IF(COUNTIF($G$6:$G297,"="&amp;$G297)&gt;1000,"",MAX(X$6:X296)+1),"")</f>
        <v/>
      </c>
      <c r="Y297" s="59" t="str">
        <f t="shared" si="588"/>
        <v/>
      </c>
      <c r="Z297" s="58" t="str">
        <f t="shared" si="588"/>
        <v/>
      </c>
      <c r="AA297" s="59" t="str">
        <f t="shared" si="588"/>
        <v/>
      </c>
      <c r="AB297" s="58">
        <f t="shared" si="588"/>
        <v>40</v>
      </c>
      <c r="AC297" s="59" t="str">
        <f t="shared" si="588"/>
        <v/>
      </c>
      <c r="AD297" s="58" t="str">
        <f t="shared" si="588"/>
        <v/>
      </c>
      <c r="AE297" s="59" t="str">
        <f t="shared" si="588"/>
        <v/>
      </c>
      <c r="AF297" s="58" t="str">
        <f t="shared" si="588"/>
        <v/>
      </c>
      <c r="AG297" s="59" t="str">
        <f t="shared" si="588"/>
        <v/>
      </c>
      <c r="AH297" s="58" t="str">
        <f t="shared" si="588"/>
        <v/>
      </c>
      <c r="AI297" s="59" t="str">
        <f t="shared" si="588"/>
        <v/>
      </c>
      <c r="AJ297" s="58" t="str">
        <f t="shared" si="588"/>
        <v/>
      </c>
      <c r="AK297" s="59" t="str">
        <f t="shared" si="588"/>
        <v/>
      </c>
      <c r="AL297" s="58" t="str">
        <f t="shared" si="588"/>
        <v/>
      </c>
      <c r="AM297" s="60" t="str">
        <f t="shared" si="588"/>
        <v/>
      </c>
    </row>
    <row r="298" ht="15.75" customHeight="1">
      <c r="A298" s="64">
        <v>293.0</v>
      </c>
      <c r="B298" s="51" t="str">
        <f>VLOOKUP(A298,Times_2023!B295:C725,2,FALSE)</f>
        <v>0:37:07</v>
      </c>
      <c r="C298" s="52" t="str">
        <f>VLOOKUP($A298,Raw,3,FALSE)</f>
        <v>Jacqueline Hayward</v>
      </c>
      <c r="D298" s="62" t="str">
        <f>VLOOKUP($A298,Raw,2,FALSE)</f>
        <v>CAC</v>
      </c>
      <c r="E298" s="62" t="str">
        <f>VLOOKUP($A298,Raw,4,FALSE)</f>
        <v>F</v>
      </c>
      <c r="F298" s="62">
        <f t="shared" si="5"/>
        <v>101</v>
      </c>
      <c r="G298" s="63" t="str">
        <f t="shared" si="6"/>
        <v>CAC-F</v>
      </c>
      <c r="H298" s="22" t="str">
        <f t="shared" ref="H298:W298" si="589">IF($G298=H$4&amp;"-"&amp;H$5,IF(COUNTIF($G$6:$G298,"="&amp;$G298)&gt;5,"",$F298),"")</f>
        <v/>
      </c>
      <c r="I298" s="23" t="str">
        <f t="shared" si="589"/>
        <v/>
      </c>
      <c r="J298" s="24" t="str">
        <f t="shared" si="589"/>
        <v/>
      </c>
      <c r="K298" s="23" t="str">
        <f t="shared" si="589"/>
        <v/>
      </c>
      <c r="L298" s="24" t="str">
        <f t="shared" si="589"/>
        <v/>
      </c>
      <c r="M298" s="23" t="str">
        <f t="shared" si="589"/>
        <v/>
      </c>
      <c r="N298" s="24" t="str">
        <f t="shared" si="589"/>
        <v/>
      </c>
      <c r="O298" s="23" t="str">
        <f t="shared" si="589"/>
        <v/>
      </c>
      <c r="P298" s="24" t="str">
        <f t="shared" si="589"/>
        <v/>
      </c>
      <c r="Q298" s="23" t="str">
        <f t="shared" si="589"/>
        <v/>
      </c>
      <c r="R298" s="24" t="str">
        <f t="shared" si="589"/>
        <v/>
      </c>
      <c r="S298" s="23" t="str">
        <f t="shared" si="589"/>
        <v/>
      </c>
      <c r="T298" s="24" t="str">
        <f t="shared" si="589"/>
        <v/>
      </c>
      <c r="U298" s="23" t="str">
        <f t="shared" si="589"/>
        <v/>
      </c>
      <c r="V298" s="24" t="str">
        <f t="shared" si="589"/>
        <v/>
      </c>
      <c r="W298" s="25" t="str">
        <f t="shared" si="589"/>
        <v/>
      </c>
      <c r="X298" s="58" t="str">
        <f t="shared" ref="X298:AM298" si="590">IF($G298=X$4&amp;"-"&amp;X$5,IF(COUNTIF($G$6:$G298,"="&amp;$G298)&gt;1000,"",MAX(X$6:X297)+1),"")</f>
        <v/>
      </c>
      <c r="Y298" s="59">
        <f t="shared" si="590"/>
        <v>16</v>
      </c>
      <c r="Z298" s="58" t="str">
        <f t="shared" si="590"/>
        <v/>
      </c>
      <c r="AA298" s="59" t="str">
        <f t="shared" si="590"/>
        <v/>
      </c>
      <c r="AB298" s="58" t="str">
        <f t="shared" si="590"/>
        <v/>
      </c>
      <c r="AC298" s="59" t="str">
        <f t="shared" si="590"/>
        <v/>
      </c>
      <c r="AD298" s="58" t="str">
        <f t="shared" si="590"/>
        <v/>
      </c>
      <c r="AE298" s="59" t="str">
        <f t="shared" si="590"/>
        <v/>
      </c>
      <c r="AF298" s="58" t="str">
        <f t="shared" si="590"/>
        <v/>
      </c>
      <c r="AG298" s="59" t="str">
        <f t="shared" si="590"/>
        <v/>
      </c>
      <c r="AH298" s="58" t="str">
        <f t="shared" si="590"/>
        <v/>
      </c>
      <c r="AI298" s="59" t="str">
        <f t="shared" si="590"/>
        <v/>
      </c>
      <c r="AJ298" s="58" t="str">
        <f t="shared" si="590"/>
        <v/>
      </c>
      <c r="AK298" s="59" t="str">
        <f t="shared" si="590"/>
        <v/>
      </c>
      <c r="AL298" s="58" t="str">
        <f t="shared" si="590"/>
        <v/>
      </c>
      <c r="AM298" s="60" t="str">
        <f t="shared" si="590"/>
        <v/>
      </c>
    </row>
    <row r="299" ht="15.75" customHeight="1">
      <c r="A299" s="61">
        <v>294.0</v>
      </c>
      <c r="B299" s="51" t="str">
        <f>VLOOKUP(A299,Times_2023!B296:C726,2,FALSE)</f>
        <v>0:37:31</v>
      </c>
      <c r="C299" s="52" t="str">
        <f>VLOOKUP($A299,Raw,3,FALSE)</f>
        <v>Jenny Payne</v>
      </c>
      <c r="D299" s="62" t="str">
        <f>VLOOKUP($A299,Raw,2,FALSE)</f>
        <v>HI</v>
      </c>
      <c r="E299" s="62" t="str">
        <f>VLOOKUP($A299,Raw,4,FALSE)</f>
        <v>F</v>
      </c>
      <c r="F299" s="62">
        <f t="shared" si="5"/>
        <v>102</v>
      </c>
      <c r="G299" s="63" t="str">
        <f t="shared" si="6"/>
        <v>HI-F</v>
      </c>
      <c r="H299" s="22" t="str">
        <f t="shared" ref="H299:W299" si="591">IF($G299=H$4&amp;"-"&amp;H$5,IF(COUNTIF($G$6:$G299,"="&amp;$G299)&gt;5,"",$F299),"")</f>
        <v/>
      </c>
      <c r="I299" s="23" t="str">
        <f t="shared" si="591"/>
        <v/>
      </c>
      <c r="J299" s="24" t="str">
        <f t="shared" si="591"/>
        <v/>
      </c>
      <c r="K299" s="23" t="str">
        <f t="shared" si="591"/>
        <v/>
      </c>
      <c r="L299" s="24" t="str">
        <f t="shared" si="591"/>
        <v/>
      </c>
      <c r="M299" s="23" t="str">
        <f t="shared" si="591"/>
        <v/>
      </c>
      <c r="N299" s="24" t="str">
        <f t="shared" si="591"/>
        <v/>
      </c>
      <c r="O299" s="23" t="str">
        <f t="shared" si="591"/>
        <v/>
      </c>
      <c r="P299" s="24" t="str">
        <f t="shared" si="591"/>
        <v/>
      </c>
      <c r="Q299" s="23" t="str">
        <f t="shared" si="591"/>
        <v/>
      </c>
      <c r="R299" s="24" t="str">
        <f t="shared" si="591"/>
        <v/>
      </c>
      <c r="S299" s="23" t="str">
        <f t="shared" si="591"/>
        <v/>
      </c>
      <c r="T299" s="24" t="str">
        <f t="shared" si="591"/>
        <v/>
      </c>
      <c r="U299" s="23" t="str">
        <f t="shared" si="591"/>
        <v/>
      </c>
      <c r="V299" s="24" t="str">
        <f t="shared" si="591"/>
        <v/>
      </c>
      <c r="W299" s="25" t="str">
        <f t="shared" si="591"/>
        <v/>
      </c>
      <c r="X299" s="58" t="str">
        <f t="shared" ref="X299:AM299" si="592">IF($G299=X$4&amp;"-"&amp;X$5,IF(COUNTIF($G$6:$G299,"="&amp;$G299)&gt;1000,"",MAX(X$6:X298)+1),"")</f>
        <v/>
      </c>
      <c r="Y299" s="59" t="str">
        <f t="shared" si="592"/>
        <v/>
      </c>
      <c r="Z299" s="58" t="str">
        <f t="shared" si="592"/>
        <v/>
      </c>
      <c r="AA299" s="59" t="str">
        <f t="shared" si="592"/>
        <v/>
      </c>
      <c r="AB299" s="58" t="str">
        <f t="shared" si="592"/>
        <v/>
      </c>
      <c r="AC299" s="59" t="str">
        <f t="shared" si="592"/>
        <v/>
      </c>
      <c r="AD299" s="58" t="str">
        <f t="shared" si="592"/>
        <v/>
      </c>
      <c r="AE299" s="59">
        <f t="shared" si="592"/>
        <v>17</v>
      </c>
      <c r="AF299" s="58" t="str">
        <f t="shared" si="592"/>
        <v/>
      </c>
      <c r="AG299" s="59" t="str">
        <f t="shared" si="592"/>
        <v/>
      </c>
      <c r="AH299" s="58" t="str">
        <f t="shared" si="592"/>
        <v/>
      </c>
      <c r="AI299" s="59" t="str">
        <f t="shared" si="592"/>
        <v/>
      </c>
      <c r="AJ299" s="58" t="str">
        <f t="shared" si="592"/>
        <v/>
      </c>
      <c r="AK299" s="59" t="str">
        <f t="shared" si="592"/>
        <v/>
      </c>
      <c r="AL299" s="58" t="str">
        <f t="shared" si="592"/>
        <v/>
      </c>
      <c r="AM299" s="60" t="str">
        <f t="shared" si="592"/>
        <v/>
      </c>
    </row>
    <row r="300" ht="15.75" customHeight="1">
      <c r="A300" s="64">
        <v>295.0</v>
      </c>
      <c r="B300" s="51" t="str">
        <f>VLOOKUP(A300,Times_2023!B297:C727,2,FALSE)</f>
        <v>0:37:48</v>
      </c>
      <c r="C300" s="52" t="str">
        <f>VLOOKUP($A300,Raw,3,FALSE)</f>
        <v>Pearl Fay</v>
      </c>
      <c r="D300" s="62" t="str">
        <f>VLOOKUP($A300,Raw,2,FALSE)</f>
        <v>NJ</v>
      </c>
      <c r="E300" s="62" t="str">
        <f>VLOOKUP($A300,Raw,4,FALSE)</f>
        <v>F</v>
      </c>
      <c r="F300" s="62">
        <f t="shared" si="5"/>
        <v>103</v>
      </c>
      <c r="G300" s="63" t="str">
        <f t="shared" si="6"/>
        <v>NJ-F</v>
      </c>
      <c r="H300" s="22" t="str">
        <f t="shared" ref="H300:W300" si="593">IF($G300=H$4&amp;"-"&amp;H$5,IF(COUNTIF($G$6:$G300,"="&amp;$G300)&gt;5,"",$F300),"")</f>
        <v/>
      </c>
      <c r="I300" s="23" t="str">
        <f t="shared" si="593"/>
        <v/>
      </c>
      <c r="J300" s="24" t="str">
        <f t="shared" si="593"/>
        <v/>
      </c>
      <c r="K300" s="23" t="str">
        <f t="shared" si="593"/>
        <v/>
      </c>
      <c r="L300" s="24" t="str">
        <f t="shared" si="593"/>
        <v/>
      </c>
      <c r="M300" s="23" t="str">
        <f t="shared" si="593"/>
        <v/>
      </c>
      <c r="N300" s="24" t="str">
        <f t="shared" si="593"/>
        <v/>
      </c>
      <c r="O300" s="23" t="str">
        <f t="shared" si="593"/>
        <v/>
      </c>
      <c r="P300" s="24" t="str">
        <f t="shared" si="593"/>
        <v/>
      </c>
      <c r="Q300" s="23" t="str">
        <f t="shared" si="593"/>
        <v/>
      </c>
      <c r="R300" s="24" t="str">
        <f t="shared" si="593"/>
        <v/>
      </c>
      <c r="S300" s="23" t="str">
        <f t="shared" si="593"/>
        <v/>
      </c>
      <c r="T300" s="24" t="str">
        <f t="shared" si="593"/>
        <v/>
      </c>
      <c r="U300" s="23" t="str">
        <f t="shared" si="593"/>
        <v/>
      </c>
      <c r="V300" s="24" t="str">
        <f t="shared" si="593"/>
        <v/>
      </c>
      <c r="W300" s="25" t="str">
        <f t="shared" si="593"/>
        <v/>
      </c>
      <c r="X300" s="58" t="str">
        <f t="shared" ref="X300:AM300" si="594">IF($G300=X$4&amp;"-"&amp;X$5,IF(COUNTIF($G$6:$G300,"="&amp;$G300)&gt;1000,"",MAX(X$6:X299)+1),"")</f>
        <v/>
      </c>
      <c r="Y300" s="59" t="str">
        <f t="shared" si="594"/>
        <v/>
      </c>
      <c r="Z300" s="58" t="str">
        <f t="shared" si="594"/>
        <v/>
      </c>
      <c r="AA300" s="59" t="str">
        <f t="shared" si="594"/>
        <v/>
      </c>
      <c r="AB300" s="58" t="str">
        <f t="shared" si="594"/>
        <v/>
      </c>
      <c r="AC300" s="59" t="str">
        <f t="shared" si="594"/>
        <v/>
      </c>
      <c r="AD300" s="58" t="str">
        <f t="shared" si="594"/>
        <v/>
      </c>
      <c r="AE300" s="59" t="str">
        <f t="shared" si="594"/>
        <v/>
      </c>
      <c r="AF300" s="58" t="str">
        <f t="shared" si="594"/>
        <v/>
      </c>
      <c r="AG300" s="59" t="str">
        <f t="shared" si="594"/>
        <v/>
      </c>
      <c r="AH300" s="58" t="str">
        <f t="shared" si="594"/>
        <v/>
      </c>
      <c r="AI300" s="59">
        <f t="shared" si="594"/>
        <v>21</v>
      </c>
      <c r="AJ300" s="58" t="str">
        <f t="shared" si="594"/>
        <v/>
      </c>
      <c r="AK300" s="59" t="str">
        <f t="shared" si="594"/>
        <v/>
      </c>
      <c r="AL300" s="58" t="str">
        <f t="shared" si="594"/>
        <v/>
      </c>
      <c r="AM300" s="60" t="str">
        <f t="shared" si="594"/>
        <v/>
      </c>
    </row>
    <row r="301" ht="15.75" customHeight="1">
      <c r="A301" s="61">
        <v>296.0</v>
      </c>
      <c r="B301" s="51" t="str">
        <f>VLOOKUP(A301,Times_2023!B298:C728,2,FALSE)</f>
        <v>0:38:11</v>
      </c>
      <c r="C301" s="52" t="str">
        <f>VLOOKUP($A301,Raw,3,FALSE)</f>
        <v>David Greenham</v>
      </c>
      <c r="D301" s="62" t="str">
        <f>VLOOKUP($A301,Raw,2,FALSE)</f>
        <v>HRC</v>
      </c>
      <c r="E301" s="62" t="str">
        <f>VLOOKUP($A301,Raw,4,FALSE)</f>
        <v>M</v>
      </c>
      <c r="F301" s="62">
        <f t="shared" si="5"/>
        <v>193</v>
      </c>
      <c r="G301" s="63" t="str">
        <f t="shared" si="6"/>
        <v>HRC-M</v>
      </c>
      <c r="H301" s="22" t="str">
        <f t="shared" ref="H301:W301" si="595">IF($G301=H$4&amp;"-"&amp;H$5,IF(COUNTIF($G$6:$G301,"="&amp;$G301)&gt;5,"",$F301),"")</f>
        <v/>
      </c>
      <c r="I301" s="23" t="str">
        <f t="shared" si="595"/>
        <v/>
      </c>
      <c r="J301" s="24" t="str">
        <f t="shared" si="595"/>
        <v/>
      </c>
      <c r="K301" s="23" t="str">
        <f t="shared" si="595"/>
        <v/>
      </c>
      <c r="L301" s="24" t="str">
        <f t="shared" si="595"/>
        <v/>
      </c>
      <c r="M301" s="23" t="str">
        <f t="shared" si="595"/>
        <v/>
      </c>
      <c r="N301" s="24" t="str">
        <f t="shared" si="595"/>
        <v/>
      </c>
      <c r="O301" s="23" t="str">
        <f t="shared" si="595"/>
        <v/>
      </c>
      <c r="P301" s="24" t="str">
        <f t="shared" si="595"/>
        <v/>
      </c>
      <c r="Q301" s="23" t="str">
        <f t="shared" si="595"/>
        <v/>
      </c>
      <c r="R301" s="24" t="str">
        <f t="shared" si="595"/>
        <v/>
      </c>
      <c r="S301" s="23" t="str">
        <f t="shared" si="595"/>
        <v/>
      </c>
      <c r="T301" s="24" t="str">
        <f t="shared" si="595"/>
        <v/>
      </c>
      <c r="U301" s="23" t="str">
        <f t="shared" si="595"/>
        <v/>
      </c>
      <c r="V301" s="24" t="str">
        <f t="shared" si="595"/>
        <v/>
      </c>
      <c r="W301" s="25" t="str">
        <f t="shared" si="595"/>
        <v/>
      </c>
      <c r="X301" s="58" t="str">
        <f t="shared" ref="X301:AM301" si="596">IF($G301=X$4&amp;"-"&amp;X$5,IF(COUNTIF($G$6:$G301,"="&amp;$G301)&gt;1000,"",MAX(X$6:X300)+1),"")</f>
        <v/>
      </c>
      <c r="Y301" s="59" t="str">
        <f t="shared" si="596"/>
        <v/>
      </c>
      <c r="Z301" s="58" t="str">
        <f t="shared" si="596"/>
        <v/>
      </c>
      <c r="AA301" s="59" t="str">
        <f t="shared" si="596"/>
        <v/>
      </c>
      <c r="AB301" s="58" t="str">
        <f t="shared" si="596"/>
        <v/>
      </c>
      <c r="AC301" s="59" t="str">
        <f t="shared" si="596"/>
        <v/>
      </c>
      <c r="AD301" s="58" t="str">
        <f t="shared" si="596"/>
        <v/>
      </c>
      <c r="AE301" s="59" t="str">
        <f t="shared" si="596"/>
        <v/>
      </c>
      <c r="AF301" s="58">
        <f t="shared" si="596"/>
        <v>16</v>
      </c>
      <c r="AG301" s="59" t="str">
        <f t="shared" si="596"/>
        <v/>
      </c>
      <c r="AH301" s="58" t="str">
        <f t="shared" si="596"/>
        <v/>
      </c>
      <c r="AI301" s="59" t="str">
        <f t="shared" si="596"/>
        <v/>
      </c>
      <c r="AJ301" s="58" t="str">
        <f t="shared" si="596"/>
        <v/>
      </c>
      <c r="AK301" s="59" t="str">
        <f t="shared" si="596"/>
        <v/>
      </c>
      <c r="AL301" s="58" t="str">
        <f t="shared" si="596"/>
        <v/>
      </c>
      <c r="AM301" s="60" t="str">
        <f t="shared" si="596"/>
        <v/>
      </c>
    </row>
    <row r="302" ht="15.75" customHeight="1">
      <c r="A302" s="64">
        <v>297.0</v>
      </c>
      <c r="B302" s="51" t="str">
        <f>VLOOKUP(A302,Times_2023!B299:C729,2,FALSE)</f>
        <v>0:38:15</v>
      </c>
      <c r="C302" s="52" t="str">
        <f>VLOOKUP($A302,Raw,3,FALSE)</f>
        <v>Jacqueline Bell</v>
      </c>
      <c r="D302" s="62" t="str">
        <f>VLOOKUP($A302,Raw,2,FALSE)</f>
        <v>HI</v>
      </c>
      <c r="E302" s="62" t="str">
        <f>VLOOKUP($A302,Raw,4,FALSE)</f>
        <v>F</v>
      </c>
      <c r="F302" s="62">
        <f t="shared" si="5"/>
        <v>104</v>
      </c>
      <c r="G302" s="63" t="str">
        <f t="shared" si="6"/>
        <v>HI-F</v>
      </c>
      <c r="H302" s="22" t="str">
        <f t="shared" ref="H302:W302" si="597">IF($G302=H$4&amp;"-"&amp;H$5,IF(COUNTIF($G$6:$G302,"="&amp;$G302)&gt;5,"",$F302),"")</f>
        <v/>
      </c>
      <c r="I302" s="23" t="str">
        <f t="shared" si="597"/>
        <v/>
      </c>
      <c r="J302" s="24" t="str">
        <f t="shared" si="597"/>
        <v/>
      </c>
      <c r="K302" s="23" t="str">
        <f t="shared" si="597"/>
        <v/>
      </c>
      <c r="L302" s="24" t="str">
        <f t="shared" si="597"/>
        <v/>
      </c>
      <c r="M302" s="23" t="str">
        <f t="shared" si="597"/>
        <v/>
      </c>
      <c r="N302" s="24" t="str">
        <f t="shared" si="597"/>
        <v/>
      </c>
      <c r="O302" s="23" t="str">
        <f t="shared" si="597"/>
        <v/>
      </c>
      <c r="P302" s="24" t="str">
        <f t="shared" si="597"/>
        <v/>
      </c>
      <c r="Q302" s="23" t="str">
        <f t="shared" si="597"/>
        <v/>
      </c>
      <c r="R302" s="24" t="str">
        <f t="shared" si="597"/>
        <v/>
      </c>
      <c r="S302" s="23" t="str">
        <f t="shared" si="597"/>
        <v/>
      </c>
      <c r="T302" s="24" t="str">
        <f t="shared" si="597"/>
        <v/>
      </c>
      <c r="U302" s="23" t="str">
        <f t="shared" si="597"/>
        <v/>
      </c>
      <c r="V302" s="24" t="str">
        <f t="shared" si="597"/>
        <v/>
      </c>
      <c r="W302" s="25" t="str">
        <f t="shared" si="597"/>
        <v/>
      </c>
      <c r="X302" s="58" t="str">
        <f t="shared" ref="X302:AM302" si="598">IF($G302=X$4&amp;"-"&amp;X$5,IF(COUNTIF($G$6:$G302,"="&amp;$G302)&gt;1000,"",MAX(X$6:X301)+1),"")</f>
        <v/>
      </c>
      <c r="Y302" s="59" t="str">
        <f t="shared" si="598"/>
        <v/>
      </c>
      <c r="Z302" s="58" t="str">
        <f t="shared" si="598"/>
        <v/>
      </c>
      <c r="AA302" s="59" t="str">
        <f t="shared" si="598"/>
        <v/>
      </c>
      <c r="AB302" s="58" t="str">
        <f t="shared" si="598"/>
        <v/>
      </c>
      <c r="AC302" s="59" t="str">
        <f t="shared" si="598"/>
        <v/>
      </c>
      <c r="AD302" s="58" t="str">
        <f t="shared" si="598"/>
        <v/>
      </c>
      <c r="AE302" s="59">
        <f t="shared" si="598"/>
        <v>18</v>
      </c>
      <c r="AF302" s="58" t="str">
        <f t="shared" si="598"/>
        <v/>
      </c>
      <c r="AG302" s="59" t="str">
        <f t="shared" si="598"/>
        <v/>
      </c>
      <c r="AH302" s="58" t="str">
        <f t="shared" si="598"/>
        <v/>
      </c>
      <c r="AI302" s="59" t="str">
        <f t="shared" si="598"/>
        <v/>
      </c>
      <c r="AJ302" s="58" t="str">
        <f t="shared" si="598"/>
        <v/>
      </c>
      <c r="AK302" s="59" t="str">
        <f t="shared" si="598"/>
        <v/>
      </c>
      <c r="AL302" s="58" t="str">
        <f t="shared" si="598"/>
        <v/>
      </c>
      <c r="AM302" s="60" t="str">
        <f t="shared" si="598"/>
        <v/>
      </c>
    </row>
    <row r="303" ht="15.75" customHeight="1">
      <c r="A303" s="61">
        <v>298.0</v>
      </c>
      <c r="B303" s="51" t="str">
        <f>VLOOKUP(A303,Times_2023!B300:C730,2,FALSE)</f>
        <v>0:38:50</v>
      </c>
      <c r="C303" s="52" t="str">
        <f>VLOOKUP($A303,Raw,3,FALSE)</f>
        <v>Rebecca Hannah</v>
      </c>
      <c r="D303" s="62" t="str">
        <f>VLOOKUP($A303,Raw,2,FALSE)</f>
        <v>NJ</v>
      </c>
      <c r="E303" s="62" t="str">
        <f>VLOOKUP($A303,Raw,4,FALSE)</f>
        <v>F</v>
      </c>
      <c r="F303" s="62">
        <f t="shared" si="5"/>
        <v>105</v>
      </c>
      <c r="G303" s="63" t="str">
        <f t="shared" si="6"/>
        <v>NJ-F</v>
      </c>
      <c r="H303" s="22" t="str">
        <f t="shared" ref="H303:W303" si="599">IF($G303=H$4&amp;"-"&amp;H$5,IF(COUNTIF($G$6:$G303,"="&amp;$G303)&gt;5,"",$F303),"")</f>
        <v/>
      </c>
      <c r="I303" s="23" t="str">
        <f t="shared" si="599"/>
        <v/>
      </c>
      <c r="J303" s="24" t="str">
        <f t="shared" si="599"/>
        <v/>
      </c>
      <c r="K303" s="23" t="str">
        <f t="shared" si="599"/>
        <v/>
      </c>
      <c r="L303" s="24" t="str">
        <f t="shared" si="599"/>
        <v/>
      </c>
      <c r="M303" s="23" t="str">
        <f t="shared" si="599"/>
        <v/>
      </c>
      <c r="N303" s="24" t="str">
        <f t="shared" si="599"/>
        <v/>
      </c>
      <c r="O303" s="23" t="str">
        <f t="shared" si="599"/>
        <v/>
      </c>
      <c r="P303" s="24" t="str">
        <f t="shared" si="599"/>
        <v/>
      </c>
      <c r="Q303" s="23" t="str">
        <f t="shared" si="599"/>
        <v/>
      </c>
      <c r="R303" s="24" t="str">
        <f t="shared" si="599"/>
        <v/>
      </c>
      <c r="S303" s="23" t="str">
        <f t="shared" si="599"/>
        <v/>
      </c>
      <c r="T303" s="24" t="str">
        <f t="shared" si="599"/>
        <v/>
      </c>
      <c r="U303" s="23" t="str">
        <f t="shared" si="599"/>
        <v/>
      </c>
      <c r="V303" s="24" t="str">
        <f t="shared" si="599"/>
        <v/>
      </c>
      <c r="W303" s="25" t="str">
        <f t="shared" si="599"/>
        <v/>
      </c>
      <c r="X303" s="58" t="str">
        <f t="shared" ref="X303:AM303" si="600">IF($G303=X$4&amp;"-"&amp;X$5,IF(COUNTIF($G$6:$G303,"="&amp;$G303)&gt;1000,"",MAX(X$6:X302)+1),"")</f>
        <v/>
      </c>
      <c r="Y303" s="59" t="str">
        <f t="shared" si="600"/>
        <v/>
      </c>
      <c r="Z303" s="58" t="str">
        <f t="shared" si="600"/>
        <v/>
      </c>
      <c r="AA303" s="59" t="str">
        <f t="shared" si="600"/>
        <v/>
      </c>
      <c r="AB303" s="58" t="str">
        <f t="shared" si="600"/>
        <v/>
      </c>
      <c r="AC303" s="59" t="str">
        <f t="shared" si="600"/>
        <v/>
      </c>
      <c r="AD303" s="58" t="str">
        <f t="shared" si="600"/>
        <v/>
      </c>
      <c r="AE303" s="59" t="str">
        <f t="shared" si="600"/>
        <v/>
      </c>
      <c r="AF303" s="58" t="str">
        <f t="shared" si="600"/>
        <v/>
      </c>
      <c r="AG303" s="59" t="str">
        <f t="shared" si="600"/>
        <v/>
      </c>
      <c r="AH303" s="58" t="str">
        <f t="shared" si="600"/>
        <v/>
      </c>
      <c r="AI303" s="59">
        <f t="shared" si="600"/>
        <v>22</v>
      </c>
      <c r="AJ303" s="58" t="str">
        <f t="shared" si="600"/>
        <v/>
      </c>
      <c r="AK303" s="59" t="str">
        <f t="shared" si="600"/>
        <v/>
      </c>
      <c r="AL303" s="58" t="str">
        <f t="shared" si="600"/>
        <v/>
      </c>
      <c r="AM303" s="60" t="str">
        <f t="shared" si="600"/>
        <v/>
      </c>
    </row>
    <row r="304" ht="15.75" customHeight="1">
      <c r="A304" s="64">
        <v>299.0</v>
      </c>
      <c r="B304" s="51" t="str">
        <f>VLOOKUP(A304,Times_2023!B301:C731,2,FALSE)</f>
        <v>0:40:35</v>
      </c>
      <c r="C304" s="52" t="str">
        <f>VLOOKUP($A304,Raw,3,FALSE)</f>
        <v>Gill Owen</v>
      </c>
      <c r="D304" s="62" t="str">
        <f>VLOOKUP($A304,Raw,2,FALSE)</f>
        <v>CAC</v>
      </c>
      <c r="E304" s="62" t="str">
        <f>VLOOKUP($A304,Raw,4,FALSE)</f>
        <v>F</v>
      </c>
      <c r="F304" s="62">
        <f t="shared" si="5"/>
        <v>106</v>
      </c>
      <c r="G304" s="63" t="str">
        <f t="shared" si="6"/>
        <v>CAC-F</v>
      </c>
      <c r="H304" s="22" t="str">
        <f t="shared" ref="H304:W304" si="601">IF($G304=H$4&amp;"-"&amp;H$5,IF(COUNTIF($G$6:$G304,"="&amp;$G304)&gt;5,"",$F304),"")</f>
        <v/>
      </c>
      <c r="I304" s="23" t="str">
        <f t="shared" si="601"/>
        <v/>
      </c>
      <c r="J304" s="24" t="str">
        <f t="shared" si="601"/>
        <v/>
      </c>
      <c r="K304" s="23" t="str">
        <f t="shared" si="601"/>
        <v/>
      </c>
      <c r="L304" s="24" t="str">
        <f t="shared" si="601"/>
        <v/>
      </c>
      <c r="M304" s="23" t="str">
        <f t="shared" si="601"/>
        <v/>
      </c>
      <c r="N304" s="24" t="str">
        <f t="shared" si="601"/>
        <v/>
      </c>
      <c r="O304" s="23" t="str">
        <f t="shared" si="601"/>
        <v/>
      </c>
      <c r="P304" s="24" t="str">
        <f t="shared" si="601"/>
        <v/>
      </c>
      <c r="Q304" s="23" t="str">
        <f t="shared" si="601"/>
        <v/>
      </c>
      <c r="R304" s="24" t="str">
        <f t="shared" si="601"/>
        <v/>
      </c>
      <c r="S304" s="23" t="str">
        <f t="shared" si="601"/>
        <v/>
      </c>
      <c r="T304" s="24" t="str">
        <f t="shared" si="601"/>
        <v/>
      </c>
      <c r="U304" s="23" t="str">
        <f t="shared" si="601"/>
        <v/>
      </c>
      <c r="V304" s="24" t="str">
        <f t="shared" si="601"/>
        <v/>
      </c>
      <c r="W304" s="25" t="str">
        <f t="shared" si="601"/>
        <v/>
      </c>
      <c r="X304" s="58" t="str">
        <f t="shared" ref="X304:AM304" si="602">IF($G304=X$4&amp;"-"&amp;X$5,IF(COUNTIF($G$6:$G304,"="&amp;$G304)&gt;1000,"",MAX(X$6:X303)+1),"")</f>
        <v/>
      </c>
      <c r="Y304" s="59">
        <f t="shared" si="602"/>
        <v>17</v>
      </c>
      <c r="Z304" s="58" t="str">
        <f t="shared" si="602"/>
        <v/>
      </c>
      <c r="AA304" s="59" t="str">
        <f t="shared" si="602"/>
        <v/>
      </c>
      <c r="AB304" s="58" t="str">
        <f t="shared" si="602"/>
        <v/>
      </c>
      <c r="AC304" s="59" t="str">
        <f t="shared" si="602"/>
        <v/>
      </c>
      <c r="AD304" s="58" t="str">
        <f t="shared" si="602"/>
        <v/>
      </c>
      <c r="AE304" s="59" t="str">
        <f t="shared" si="602"/>
        <v/>
      </c>
      <c r="AF304" s="58" t="str">
        <f t="shared" si="602"/>
        <v/>
      </c>
      <c r="AG304" s="59" t="str">
        <f t="shared" si="602"/>
        <v/>
      </c>
      <c r="AH304" s="58" t="str">
        <f t="shared" si="602"/>
        <v/>
      </c>
      <c r="AI304" s="59" t="str">
        <f t="shared" si="602"/>
        <v/>
      </c>
      <c r="AJ304" s="58" t="str">
        <f t="shared" si="602"/>
        <v/>
      </c>
      <c r="AK304" s="59" t="str">
        <f t="shared" si="602"/>
        <v/>
      </c>
      <c r="AL304" s="58" t="str">
        <f t="shared" si="602"/>
        <v/>
      </c>
      <c r="AM304" s="60" t="str">
        <f t="shared" si="602"/>
        <v/>
      </c>
    </row>
    <row r="305" ht="15.75" customHeight="1">
      <c r="A305" s="61">
        <v>300.0</v>
      </c>
      <c r="B305" s="51" t="str">
        <f>VLOOKUP(A305,Times_2023!B302:C732,2,FALSE)</f>
        <v>0:40:53</v>
      </c>
      <c r="C305" s="52" t="str">
        <f>VLOOKUP($A305,Raw,3,FALSE)</f>
        <v>Pamela Abbott</v>
      </c>
      <c r="D305" s="62" t="str">
        <f>VLOOKUP($A305,Raw,2,FALSE)</f>
        <v>CAC</v>
      </c>
      <c r="E305" s="62" t="str">
        <f>VLOOKUP($A305,Raw,4,FALSE)</f>
        <v>F</v>
      </c>
      <c r="F305" s="62">
        <f t="shared" si="5"/>
        <v>107</v>
      </c>
      <c r="G305" s="63" t="str">
        <f t="shared" si="6"/>
        <v>CAC-F</v>
      </c>
      <c r="H305" s="22" t="str">
        <f t="shared" ref="H305:W305" si="603">IF($G305=H$4&amp;"-"&amp;H$5,IF(COUNTIF($G$6:$G305,"="&amp;$G305)&gt;5,"",$F305),"")</f>
        <v/>
      </c>
      <c r="I305" s="23" t="str">
        <f t="shared" si="603"/>
        <v/>
      </c>
      <c r="J305" s="24" t="str">
        <f t="shared" si="603"/>
        <v/>
      </c>
      <c r="K305" s="23" t="str">
        <f t="shared" si="603"/>
        <v/>
      </c>
      <c r="L305" s="24" t="str">
        <f t="shared" si="603"/>
        <v/>
      </c>
      <c r="M305" s="23" t="str">
        <f t="shared" si="603"/>
        <v/>
      </c>
      <c r="N305" s="24" t="str">
        <f t="shared" si="603"/>
        <v/>
      </c>
      <c r="O305" s="23" t="str">
        <f t="shared" si="603"/>
        <v/>
      </c>
      <c r="P305" s="24" t="str">
        <f t="shared" si="603"/>
        <v/>
      </c>
      <c r="Q305" s="23" t="str">
        <f t="shared" si="603"/>
        <v/>
      </c>
      <c r="R305" s="24" t="str">
        <f t="shared" si="603"/>
        <v/>
      </c>
      <c r="S305" s="23" t="str">
        <f t="shared" si="603"/>
        <v/>
      </c>
      <c r="T305" s="24" t="str">
        <f t="shared" si="603"/>
        <v/>
      </c>
      <c r="U305" s="23" t="str">
        <f t="shared" si="603"/>
        <v/>
      </c>
      <c r="V305" s="24" t="str">
        <f t="shared" si="603"/>
        <v/>
      </c>
      <c r="W305" s="25" t="str">
        <f t="shared" si="603"/>
        <v/>
      </c>
      <c r="X305" s="58" t="str">
        <f t="shared" ref="X305:AM305" si="604">IF($G305=X$4&amp;"-"&amp;X$5,IF(COUNTIF($G$6:$G305,"="&amp;$G305)&gt;1000,"",MAX(X$6:X304)+1),"")</f>
        <v/>
      </c>
      <c r="Y305" s="59">
        <f t="shared" si="604"/>
        <v>18</v>
      </c>
      <c r="Z305" s="58" t="str">
        <f t="shared" si="604"/>
        <v/>
      </c>
      <c r="AA305" s="59" t="str">
        <f t="shared" si="604"/>
        <v/>
      </c>
      <c r="AB305" s="58" t="str">
        <f t="shared" si="604"/>
        <v/>
      </c>
      <c r="AC305" s="59" t="str">
        <f t="shared" si="604"/>
        <v/>
      </c>
      <c r="AD305" s="58" t="str">
        <f t="shared" si="604"/>
        <v/>
      </c>
      <c r="AE305" s="59" t="str">
        <f t="shared" si="604"/>
        <v/>
      </c>
      <c r="AF305" s="58" t="str">
        <f t="shared" si="604"/>
        <v/>
      </c>
      <c r="AG305" s="59" t="str">
        <f t="shared" si="604"/>
        <v/>
      </c>
      <c r="AH305" s="58" t="str">
        <f t="shared" si="604"/>
        <v/>
      </c>
      <c r="AI305" s="59" t="str">
        <f t="shared" si="604"/>
        <v/>
      </c>
      <c r="AJ305" s="58" t="str">
        <f t="shared" si="604"/>
        <v/>
      </c>
      <c r="AK305" s="59" t="str">
        <f t="shared" si="604"/>
        <v/>
      </c>
      <c r="AL305" s="58" t="str">
        <f t="shared" si="604"/>
        <v/>
      </c>
      <c r="AM305" s="60" t="str">
        <f t="shared" si="604"/>
        <v/>
      </c>
    </row>
    <row r="306" ht="15.75" customHeight="1">
      <c r="A306" s="64">
        <v>301.0</v>
      </c>
      <c r="B306" s="51" t="str">
        <f>VLOOKUP(A306,Times_2023!B303:C733,2,FALSE)</f>
        <v>0:44:42</v>
      </c>
      <c r="C306" s="52" t="str">
        <f>VLOOKUP($A306,Raw,3,FALSE)</f>
        <v>Cheryl Boswell</v>
      </c>
      <c r="D306" s="62" t="str">
        <f>VLOOKUP($A306,Raw,2,FALSE)</f>
        <v>RR</v>
      </c>
      <c r="E306" s="62" t="str">
        <f>VLOOKUP($A306,Raw,4,FALSE)</f>
        <v>F</v>
      </c>
      <c r="F306" s="62">
        <f t="shared" si="5"/>
        <v>108</v>
      </c>
      <c r="G306" s="63" t="str">
        <f t="shared" si="6"/>
        <v>RR-F</v>
      </c>
      <c r="H306" s="22" t="str">
        <f t="shared" ref="H306:W306" si="605">IF($G306=H$4&amp;"-"&amp;H$5,IF(COUNTIF($G$6:$G306,"="&amp;$G306)&gt;5,"",$F306),"")</f>
        <v/>
      </c>
      <c r="I306" s="23" t="str">
        <f t="shared" si="605"/>
        <v/>
      </c>
      <c r="J306" s="24" t="str">
        <f t="shared" si="605"/>
        <v/>
      </c>
      <c r="K306" s="23" t="str">
        <f t="shared" si="605"/>
        <v/>
      </c>
      <c r="L306" s="24" t="str">
        <f t="shared" si="605"/>
        <v/>
      </c>
      <c r="M306" s="23" t="str">
        <f t="shared" si="605"/>
        <v/>
      </c>
      <c r="N306" s="24" t="str">
        <f t="shared" si="605"/>
        <v/>
      </c>
      <c r="O306" s="23" t="str">
        <f t="shared" si="605"/>
        <v/>
      </c>
      <c r="P306" s="24" t="str">
        <f t="shared" si="605"/>
        <v/>
      </c>
      <c r="Q306" s="23" t="str">
        <f t="shared" si="605"/>
        <v/>
      </c>
      <c r="R306" s="24" t="str">
        <f t="shared" si="605"/>
        <v/>
      </c>
      <c r="S306" s="23" t="str">
        <f t="shared" si="605"/>
        <v/>
      </c>
      <c r="T306" s="24" t="str">
        <f t="shared" si="605"/>
        <v/>
      </c>
      <c r="U306" s="23" t="str">
        <f t="shared" si="605"/>
        <v/>
      </c>
      <c r="V306" s="24" t="str">
        <f t="shared" si="605"/>
        <v/>
      </c>
      <c r="W306" s="25" t="str">
        <f t="shared" si="605"/>
        <v/>
      </c>
      <c r="X306" s="58" t="str">
        <f t="shared" ref="X306:AM306" si="606">IF($G306=X$4&amp;"-"&amp;X$5,IF(COUNTIF($G$6:$G306,"="&amp;$G306)&gt;1000,"",MAX(X$6:X305)+1),"")</f>
        <v/>
      </c>
      <c r="Y306" s="59" t="str">
        <f t="shared" si="606"/>
        <v/>
      </c>
      <c r="Z306" s="58" t="str">
        <f t="shared" si="606"/>
        <v/>
      </c>
      <c r="AA306" s="59" t="str">
        <f t="shared" si="606"/>
        <v/>
      </c>
      <c r="AB306" s="58" t="str">
        <f t="shared" si="606"/>
        <v/>
      </c>
      <c r="AC306" s="59" t="str">
        <f t="shared" si="606"/>
        <v/>
      </c>
      <c r="AD306" s="58" t="str">
        <f t="shared" si="606"/>
        <v/>
      </c>
      <c r="AE306" s="59" t="str">
        <f t="shared" si="606"/>
        <v/>
      </c>
      <c r="AF306" s="58" t="str">
        <f t="shared" si="606"/>
        <v/>
      </c>
      <c r="AG306" s="59" t="str">
        <f t="shared" si="606"/>
        <v/>
      </c>
      <c r="AH306" s="58" t="str">
        <f t="shared" si="606"/>
        <v/>
      </c>
      <c r="AI306" s="59" t="str">
        <f t="shared" si="606"/>
        <v/>
      </c>
      <c r="AJ306" s="58" t="str">
        <f t="shared" si="606"/>
        <v/>
      </c>
      <c r="AK306" s="59">
        <f t="shared" si="606"/>
        <v>13</v>
      </c>
      <c r="AL306" s="58" t="str">
        <f t="shared" si="606"/>
        <v/>
      </c>
      <c r="AM306" s="60" t="str">
        <f t="shared" si="606"/>
        <v/>
      </c>
    </row>
    <row r="307" ht="15.75" customHeight="1">
      <c r="A307" s="61">
        <v>302.0</v>
      </c>
      <c r="B307" s="51" t="str">
        <f>VLOOKUP(A307,Times_2023!B304:C734,2,FALSE)</f>
        <v>0:48:07</v>
      </c>
      <c r="C307" s="52" t="str">
        <f>VLOOKUP($A307,Raw,3,FALSE)</f>
        <v>Graham Bloomfield</v>
      </c>
      <c r="D307" s="62" t="str">
        <f>VLOOKUP($A307,Raw,2,FALSE)</f>
        <v>CTC</v>
      </c>
      <c r="E307" s="62" t="str">
        <f>VLOOKUP($A307,Raw,4,FALSE)</f>
        <v>M</v>
      </c>
      <c r="F307" s="62">
        <f t="shared" si="5"/>
        <v>194</v>
      </c>
      <c r="G307" s="63" t="str">
        <f t="shared" si="6"/>
        <v>CTC-M</v>
      </c>
      <c r="H307" s="22" t="str">
        <f t="shared" ref="H307:W307" si="607">IF($G307=H$4&amp;"-"&amp;H$5,IF(COUNTIF($G$6:$G307,"="&amp;$G307)&gt;5,"",$F307),"")</f>
        <v/>
      </c>
      <c r="I307" s="23" t="str">
        <f t="shared" si="607"/>
        <v/>
      </c>
      <c r="J307" s="24" t="str">
        <f t="shared" si="607"/>
        <v/>
      </c>
      <c r="K307" s="23" t="str">
        <f t="shared" si="607"/>
        <v/>
      </c>
      <c r="L307" s="24" t="str">
        <f t="shared" si="607"/>
        <v/>
      </c>
      <c r="M307" s="23" t="str">
        <f t="shared" si="607"/>
        <v/>
      </c>
      <c r="N307" s="24" t="str">
        <f t="shared" si="607"/>
        <v/>
      </c>
      <c r="O307" s="23" t="str">
        <f t="shared" si="607"/>
        <v/>
      </c>
      <c r="P307" s="24" t="str">
        <f t="shared" si="607"/>
        <v/>
      </c>
      <c r="Q307" s="23" t="str">
        <f t="shared" si="607"/>
        <v/>
      </c>
      <c r="R307" s="24" t="str">
        <f t="shared" si="607"/>
        <v/>
      </c>
      <c r="S307" s="23" t="str">
        <f t="shared" si="607"/>
        <v/>
      </c>
      <c r="T307" s="24" t="str">
        <f t="shared" si="607"/>
        <v/>
      </c>
      <c r="U307" s="23" t="str">
        <f t="shared" si="607"/>
        <v/>
      </c>
      <c r="V307" s="24" t="str">
        <f t="shared" si="607"/>
        <v/>
      </c>
      <c r="W307" s="25" t="str">
        <f t="shared" si="607"/>
        <v/>
      </c>
      <c r="X307" s="58" t="str">
        <f t="shared" ref="X307:AM307" si="608">IF($G307=X$4&amp;"-"&amp;X$5,IF(COUNTIF($G$6:$G307,"="&amp;$G307)&gt;1000,"",MAX(X$6:X306)+1),"")</f>
        <v/>
      </c>
      <c r="Y307" s="59" t="str">
        <f t="shared" si="608"/>
        <v/>
      </c>
      <c r="Z307" s="58">
        <f t="shared" si="608"/>
        <v>21</v>
      </c>
      <c r="AA307" s="59" t="str">
        <f t="shared" si="608"/>
        <v/>
      </c>
      <c r="AB307" s="58" t="str">
        <f t="shared" si="608"/>
        <v/>
      </c>
      <c r="AC307" s="59" t="str">
        <f t="shared" si="608"/>
        <v/>
      </c>
      <c r="AD307" s="58" t="str">
        <f t="shared" si="608"/>
        <v/>
      </c>
      <c r="AE307" s="59" t="str">
        <f t="shared" si="608"/>
        <v/>
      </c>
      <c r="AF307" s="58" t="str">
        <f t="shared" si="608"/>
        <v/>
      </c>
      <c r="AG307" s="59" t="str">
        <f t="shared" si="608"/>
        <v/>
      </c>
      <c r="AH307" s="58" t="str">
        <f t="shared" si="608"/>
        <v/>
      </c>
      <c r="AI307" s="59" t="str">
        <f t="shared" si="608"/>
        <v/>
      </c>
      <c r="AJ307" s="58" t="str">
        <f t="shared" si="608"/>
        <v/>
      </c>
      <c r="AK307" s="59" t="str">
        <f t="shared" si="608"/>
        <v/>
      </c>
      <c r="AL307" s="58" t="str">
        <f t="shared" si="608"/>
        <v/>
      </c>
      <c r="AM307" s="60" t="str">
        <f t="shared" si="608"/>
        <v/>
      </c>
    </row>
    <row r="308" ht="15.75" customHeight="1">
      <c r="A308" s="64">
        <v>303.0</v>
      </c>
      <c r="B308" s="51" t="str">
        <f>VLOOKUP(A308,Times_2023!B305:C735,2,FALSE)</f>
        <v>0:51:23</v>
      </c>
      <c r="C308" s="52" t="str">
        <f>VLOOKUP($A308,Raw,3,FALSE)</f>
        <v>Bobby Gwyther</v>
      </c>
      <c r="D308" s="62" t="str">
        <f>VLOOKUP($A308,Raw,2,FALSE)</f>
        <v>RR</v>
      </c>
      <c r="E308" s="62" t="str">
        <f>VLOOKUP($A308,Raw,4,FALSE)</f>
        <v>F</v>
      </c>
      <c r="F308" s="62">
        <f t="shared" si="5"/>
        <v>109</v>
      </c>
      <c r="G308" s="63" t="str">
        <f t="shared" si="6"/>
        <v>RR-F</v>
      </c>
      <c r="H308" s="22" t="str">
        <f t="shared" ref="H308:W308" si="609">IF($G308=H$4&amp;"-"&amp;H$5,IF(COUNTIF($G$6:$G308,"="&amp;$G308)&gt;5,"",$F308),"")</f>
        <v/>
      </c>
      <c r="I308" s="23" t="str">
        <f t="shared" si="609"/>
        <v/>
      </c>
      <c r="J308" s="24" t="str">
        <f t="shared" si="609"/>
        <v/>
      </c>
      <c r="K308" s="23" t="str">
        <f t="shared" si="609"/>
        <v/>
      </c>
      <c r="L308" s="24" t="str">
        <f t="shared" si="609"/>
        <v/>
      </c>
      <c r="M308" s="23" t="str">
        <f t="shared" si="609"/>
        <v/>
      </c>
      <c r="N308" s="24" t="str">
        <f t="shared" si="609"/>
        <v/>
      </c>
      <c r="O308" s="23" t="str">
        <f t="shared" si="609"/>
        <v/>
      </c>
      <c r="P308" s="24" t="str">
        <f t="shared" si="609"/>
        <v/>
      </c>
      <c r="Q308" s="23" t="str">
        <f t="shared" si="609"/>
        <v/>
      </c>
      <c r="R308" s="24" t="str">
        <f t="shared" si="609"/>
        <v/>
      </c>
      <c r="S308" s="23" t="str">
        <f t="shared" si="609"/>
        <v/>
      </c>
      <c r="T308" s="24" t="str">
        <f t="shared" si="609"/>
        <v/>
      </c>
      <c r="U308" s="23" t="str">
        <f t="shared" si="609"/>
        <v/>
      </c>
      <c r="V308" s="24" t="str">
        <f t="shared" si="609"/>
        <v/>
      </c>
      <c r="W308" s="25" t="str">
        <f t="shared" si="609"/>
        <v/>
      </c>
      <c r="X308" s="58" t="str">
        <f t="shared" ref="X308:AM308" si="610">IF($G308=X$4&amp;"-"&amp;X$5,IF(COUNTIF($G$6:$G308,"="&amp;$G308)&gt;1000,"",MAX(X$6:X307)+1),"")</f>
        <v/>
      </c>
      <c r="Y308" s="59" t="str">
        <f t="shared" si="610"/>
        <v/>
      </c>
      <c r="Z308" s="58" t="str">
        <f t="shared" si="610"/>
        <v/>
      </c>
      <c r="AA308" s="59" t="str">
        <f t="shared" si="610"/>
        <v/>
      </c>
      <c r="AB308" s="58" t="str">
        <f t="shared" si="610"/>
        <v/>
      </c>
      <c r="AC308" s="59" t="str">
        <f t="shared" si="610"/>
        <v/>
      </c>
      <c r="AD308" s="58" t="str">
        <f t="shared" si="610"/>
        <v/>
      </c>
      <c r="AE308" s="59" t="str">
        <f t="shared" si="610"/>
        <v/>
      </c>
      <c r="AF308" s="58" t="str">
        <f t="shared" si="610"/>
        <v/>
      </c>
      <c r="AG308" s="59" t="str">
        <f t="shared" si="610"/>
        <v/>
      </c>
      <c r="AH308" s="58" t="str">
        <f t="shared" si="610"/>
        <v/>
      </c>
      <c r="AI308" s="59" t="str">
        <f t="shared" si="610"/>
        <v/>
      </c>
      <c r="AJ308" s="58" t="str">
        <f t="shared" si="610"/>
        <v/>
      </c>
      <c r="AK308" s="59">
        <f t="shared" si="610"/>
        <v>14</v>
      </c>
      <c r="AL308" s="58" t="str">
        <f t="shared" si="610"/>
        <v/>
      </c>
      <c r="AM308" s="60" t="str">
        <f t="shared" si="610"/>
        <v/>
      </c>
    </row>
    <row r="309" ht="15.75" customHeight="1">
      <c r="A309" s="61">
        <v>304.0</v>
      </c>
      <c r="B309" s="51" t="str">
        <f>VLOOKUP(A309,Times_2023!B306:C736,2,FALSE)</f>
        <v>0:51:24</v>
      </c>
      <c r="C309" s="52" t="str">
        <f>VLOOKUP($A309,Raw,3,FALSE)</f>
        <v>Marisa Rispoli</v>
      </c>
      <c r="D309" s="62" t="str">
        <f>VLOOKUP($A309,Raw,2,FALSE)</f>
        <v>RR</v>
      </c>
      <c r="E309" s="62" t="str">
        <f>VLOOKUP($A309,Raw,4,FALSE)</f>
        <v>F</v>
      </c>
      <c r="F309" s="62">
        <f t="shared" si="5"/>
        <v>110</v>
      </c>
      <c r="G309" s="63" t="str">
        <f t="shared" si="6"/>
        <v>RR-F</v>
      </c>
      <c r="H309" s="22" t="str">
        <f t="shared" ref="H309:W309" si="611">IF($G309=H$4&amp;"-"&amp;H$5,IF(COUNTIF($G$6:$G309,"="&amp;$G309)&gt;5,"",$F309),"")</f>
        <v/>
      </c>
      <c r="I309" s="23" t="str">
        <f t="shared" si="611"/>
        <v/>
      </c>
      <c r="J309" s="24" t="str">
        <f t="shared" si="611"/>
        <v/>
      </c>
      <c r="K309" s="23" t="str">
        <f t="shared" si="611"/>
        <v/>
      </c>
      <c r="L309" s="24" t="str">
        <f t="shared" si="611"/>
        <v/>
      </c>
      <c r="M309" s="23" t="str">
        <f t="shared" si="611"/>
        <v/>
      </c>
      <c r="N309" s="24" t="str">
        <f t="shared" si="611"/>
        <v/>
      </c>
      <c r="O309" s="23" t="str">
        <f t="shared" si="611"/>
        <v/>
      </c>
      <c r="P309" s="24" t="str">
        <f t="shared" si="611"/>
        <v/>
      </c>
      <c r="Q309" s="23" t="str">
        <f t="shared" si="611"/>
        <v/>
      </c>
      <c r="R309" s="24" t="str">
        <f t="shared" si="611"/>
        <v/>
      </c>
      <c r="S309" s="23" t="str">
        <f t="shared" si="611"/>
        <v/>
      </c>
      <c r="T309" s="24" t="str">
        <f t="shared" si="611"/>
        <v/>
      </c>
      <c r="U309" s="23" t="str">
        <f t="shared" si="611"/>
        <v/>
      </c>
      <c r="V309" s="24" t="str">
        <f t="shared" si="611"/>
        <v/>
      </c>
      <c r="W309" s="25" t="str">
        <f t="shared" si="611"/>
        <v/>
      </c>
      <c r="X309" s="58" t="str">
        <f t="shared" ref="X309:AM309" si="612">IF($G309=X$4&amp;"-"&amp;X$5,IF(COUNTIF($G$6:$G309,"="&amp;$G309)&gt;1000,"",MAX(X$6:X308)+1),"")</f>
        <v/>
      </c>
      <c r="Y309" s="59" t="str">
        <f t="shared" si="612"/>
        <v/>
      </c>
      <c r="Z309" s="58" t="str">
        <f t="shared" si="612"/>
        <v/>
      </c>
      <c r="AA309" s="59" t="str">
        <f t="shared" si="612"/>
        <v/>
      </c>
      <c r="AB309" s="58" t="str">
        <f t="shared" si="612"/>
        <v/>
      </c>
      <c r="AC309" s="59" t="str">
        <f t="shared" si="612"/>
        <v/>
      </c>
      <c r="AD309" s="58" t="str">
        <f t="shared" si="612"/>
        <v/>
      </c>
      <c r="AE309" s="59" t="str">
        <f t="shared" si="612"/>
        <v/>
      </c>
      <c r="AF309" s="58" t="str">
        <f t="shared" si="612"/>
        <v/>
      </c>
      <c r="AG309" s="59" t="str">
        <f t="shared" si="612"/>
        <v/>
      </c>
      <c r="AH309" s="58" t="str">
        <f t="shared" si="612"/>
        <v/>
      </c>
      <c r="AI309" s="59" t="str">
        <f t="shared" si="612"/>
        <v/>
      </c>
      <c r="AJ309" s="58" t="str">
        <f t="shared" si="612"/>
        <v/>
      </c>
      <c r="AK309" s="59">
        <f t="shared" si="612"/>
        <v>15</v>
      </c>
      <c r="AL309" s="58" t="str">
        <f t="shared" si="612"/>
        <v/>
      </c>
      <c r="AM309" s="60" t="str">
        <f t="shared" si="612"/>
        <v/>
      </c>
    </row>
    <row r="310" ht="15.75" customHeight="1">
      <c r="A310" s="64">
        <v>305.0</v>
      </c>
      <c r="B310" s="51" t="str">
        <f>VLOOKUP(A310,Times_2023!B307:C737,2,FALSE)</f>
        <v>0:51:25</v>
      </c>
      <c r="C310" s="52" t="str">
        <f>VLOOKUP($A310,Raw,3,FALSE)</f>
        <v>Tamsin Cromwell</v>
      </c>
      <c r="D310" s="62" t="str">
        <f>VLOOKUP($A310,Raw,2,FALSE)</f>
        <v>RR</v>
      </c>
      <c r="E310" s="62" t="str">
        <f>VLOOKUP($A310,Raw,4,FALSE)</f>
        <v>F</v>
      </c>
      <c r="F310" s="62">
        <f t="shared" si="5"/>
        <v>111</v>
      </c>
      <c r="G310" s="63" t="str">
        <f t="shared" si="6"/>
        <v>RR-F</v>
      </c>
      <c r="H310" s="22" t="str">
        <f t="shared" ref="H310:W310" si="613">IF($G310=H$4&amp;"-"&amp;H$5,IF(COUNTIF($G$6:$G310,"="&amp;$G310)&gt;5,"",$F310),"")</f>
        <v/>
      </c>
      <c r="I310" s="23" t="str">
        <f t="shared" si="613"/>
        <v/>
      </c>
      <c r="J310" s="24" t="str">
        <f t="shared" si="613"/>
        <v/>
      </c>
      <c r="K310" s="23" t="str">
        <f t="shared" si="613"/>
        <v/>
      </c>
      <c r="L310" s="24" t="str">
        <f t="shared" si="613"/>
        <v/>
      </c>
      <c r="M310" s="23" t="str">
        <f t="shared" si="613"/>
        <v/>
      </c>
      <c r="N310" s="24" t="str">
        <f t="shared" si="613"/>
        <v/>
      </c>
      <c r="O310" s="23" t="str">
        <f t="shared" si="613"/>
        <v/>
      </c>
      <c r="P310" s="24" t="str">
        <f t="shared" si="613"/>
        <v/>
      </c>
      <c r="Q310" s="23" t="str">
        <f t="shared" si="613"/>
        <v/>
      </c>
      <c r="R310" s="24" t="str">
        <f t="shared" si="613"/>
        <v/>
      </c>
      <c r="S310" s="23" t="str">
        <f t="shared" si="613"/>
        <v/>
      </c>
      <c r="T310" s="24" t="str">
        <f t="shared" si="613"/>
        <v/>
      </c>
      <c r="U310" s="23" t="str">
        <f t="shared" si="613"/>
        <v/>
      </c>
      <c r="V310" s="24" t="str">
        <f t="shared" si="613"/>
        <v/>
      </c>
      <c r="W310" s="25" t="str">
        <f t="shared" si="613"/>
        <v/>
      </c>
      <c r="X310" s="58" t="str">
        <f t="shared" ref="X310:AM310" si="614">IF($G310=X$4&amp;"-"&amp;X$5,IF(COUNTIF($G$6:$G310,"="&amp;$G310)&gt;1000,"",MAX(X$6:X309)+1),"")</f>
        <v/>
      </c>
      <c r="Y310" s="59" t="str">
        <f t="shared" si="614"/>
        <v/>
      </c>
      <c r="Z310" s="58" t="str">
        <f t="shared" si="614"/>
        <v/>
      </c>
      <c r="AA310" s="59" t="str">
        <f t="shared" si="614"/>
        <v/>
      </c>
      <c r="AB310" s="58" t="str">
        <f t="shared" si="614"/>
        <v/>
      </c>
      <c r="AC310" s="59" t="str">
        <f t="shared" si="614"/>
        <v/>
      </c>
      <c r="AD310" s="58" t="str">
        <f t="shared" si="614"/>
        <v/>
      </c>
      <c r="AE310" s="59" t="str">
        <f t="shared" si="614"/>
        <v/>
      </c>
      <c r="AF310" s="58" t="str">
        <f t="shared" si="614"/>
        <v/>
      </c>
      <c r="AG310" s="59" t="str">
        <f t="shared" si="614"/>
        <v/>
      </c>
      <c r="AH310" s="58" t="str">
        <f t="shared" si="614"/>
        <v/>
      </c>
      <c r="AI310" s="59" t="str">
        <f t="shared" si="614"/>
        <v/>
      </c>
      <c r="AJ310" s="58" t="str">
        <f t="shared" si="614"/>
        <v/>
      </c>
      <c r="AK310" s="59">
        <f t="shared" si="614"/>
        <v>16</v>
      </c>
      <c r="AL310" s="58" t="str">
        <f t="shared" si="614"/>
        <v/>
      </c>
      <c r="AM310" s="60" t="str">
        <f t="shared" si="614"/>
        <v/>
      </c>
    </row>
    <row r="311" ht="15.75" customHeight="1">
      <c r="A311" s="61"/>
      <c r="B311" s="51"/>
      <c r="C311" s="52"/>
      <c r="D311" s="62"/>
      <c r="E311" s="62"/>
      <c r="F311" s="62"/>
      <c r="G311" s="63"/>
      <c r="H311" s="22" t="str">
        <f t="shared" ref="H311:W311" si="615">IF($G311=H$4&amp;"-"&amp;H$5,IF(COUNTIF($G$6:$G311,"="&amp;$G311)&gt;5,"",$F311),"")</f>
        <v/>
      </c>
      <c r="I311" s="23" t="str">
        <f t="shared" si="615"/>
        <v/>
      </c>
      <c r="J311" s="24" t="str">
        <f t="shared" si="615"/>
        <v/>
      </c>
      <c r="K311" s="23" t="str">
        <f t="shared" si="615"/>
        <v/>
      </c>
      <c r="L311" s="24" t="str">
        <f t="shared" si="615"/>
        <v/>
      </c>
      <c r="M311" s="23" t="str">
        <f t="shared" si="615"/>
        <v/>
      </c>
      <c r="N311" s="24" t="str">
        <f t="shared" si="615"/>
        <v/>
      </c>
      <c r="O311" s="23" t="str">
        <f t="shared" si="615"/>
        <v/>
      </c>
      <c r="P311" s="24" t="str">
        <f t="shared" si="615"/>
        <v/>
      </c>
      <c r="Q311" s="23" t="str">
        <f t="shared" si="615"/>
        <v/>
      </c>
      <c r="R311" s="24" t="str">
        <f t="shared" si="615"/>
        <v/>
      </c>
      <c r="S311" s="23" t="str">
        <f t="shared" si="615"/>
        <v/>
      </c>
      <c r="T311" s="24" t="str">
        <f t="shared" si="615"/>
        <v/>
      </c>
      <c r="U311" s="23" t="str">
        <f t="shared" si="615"/>
        <v/>
      </c>
      <c r="V311" s="24" t="str">
        <f t="shared" si="615"/>
        <v/>
      </c>
      <c r="W311" s="25" t="str">
        <f t="shared" si="615"/>
        <v/>
      </c>
      <c r="X311" s="58" t="str">
        <f t="shared" ref="X311:AM311" si="616">IF($G311=X$4&amp;"-"&amp;X$5,IF(COUNTIF($G$6:$G311,"="&amp;$G311)&gt;1000,"",MAX(X$6:X310)+1),"")</f>
        <v/>
      </c>
      <c r="Y311" s="59" t="str">
        <f t="shared" si="616"/>
        <v/>
      </c>
      <c r="Z311" s="58" t="str">
        <f t="shared" si="616"/>
        <v/>
      </c>
      <c r="AA311" s="59" t="str">
        <f t="shared" si="616"/>
        <v/>
      </c>
      <c r="AB311" s="58" t="str">
        <f t="shared" si="616"/>
        <v/>
      </c>
      <c r="AC311" s="59" t="str">
        <f t="shared" si="616"/>
        <v/>
      </c>
      <c r="AD311" s="58" t="str">
        <f t="shared" si="616"/>
        <v/>
      </c>
      <c r="AE311" s="59" t="str">
        <f t="shared" si="616"/>
        <v/>
      </c>
      <c r="AF311" s="58" t="str">
        <f t="shared" si="616"/>
        <v/>
      </c>
      <c r="AG311" s="59" t="str">
        <f t="shared" si="616"/>
        <v/>
      </c>
      <c r="AH311" s="58" t="str">
        <f t="shared" si="616"/>
        <v/>
      </c>
      <c r="AI311" s="59" t="str">
        <f t="shared" si="616"/>
        <v/>
      </c>
      <c r="AJ311" s="58" t="str">
        <f t="shared" si="616"/>
        <v/>
      </c>
      <c r="AK311" s="59" t="str">
        <f t="shared" si="616"/>
        <v/>
      </c>
      <c r="AL311" s="58" t="str">
        <f t="shared" si="616"/>
        <v/>
      </c>
      <c r="AM311" s="60" t="str">
        <f t="shared" si="616"/>
        <v/>
      </c>
    </row>
    <row r="312" ht="15.75" customHeight="1">
      <c r="A312" s="64"/>
      <c r="B312" s="51"/>
      <c r="C312" s="52"/>
      <c r="D312" s="62"/>
      <c r="E312" s="62"/>
      <c r="F312" s="62"/>
      <c r="G312" s="63"/>
      <c r="H312" s="22" t="str">
        <f t="shared" ref="H312:W312" si="617">IF($G312=H$4&amp;"-"&amp;H$5,IF(COUNTIF($G$6:$G312,"="&amp;$G312)&gt;5,"",$F312),"")</f>
        <v/>
      </c>
      <c r="I312" s="23" t="str">
        <f t="shared" si="617"/>
        <v/>
      </c>
      <c r="J312" s="24" t="str">
        <f t="shared" si="617"/>
        <v/>
      </c>
      <c r="K312" s="23" t="str">
        <f t="shared" si="617"/>
        <v/>
      </c>
      <c r="L312" s="24" t="str">
        <f t="shared" si="617"/>
        <v/>
      </c>
      <c r="M312" s="23" t="str">
        <f t="shared" si="617"/>
        <v/>
      </c>
      <c r="N312" s="24" t="str">
        <f t="shared" si="617"/>
        <v/>
      </c>
      <c r="O312" s="23" t="str">
        <f t="shared" si="617"/>
        <v/>
      </c>
      <c r="P312" s="24" t="str">
        <f t="shared" si="617"/>
        <v/>
      </c>
      <c r="Q312" s="23" t="str">
        <f t="shared" si="617"/>
        <v/>
      </c>
      <c r="R312" s="24" t="str">
        <f t="shared" si="617"/>
        <v/>
      </c>
      <c r="S312" s="23" t="str">
        <f t="shared" si="617"/>
        <v/>
      </c>
      <c r="T312" s="24" t="str">
        <f t="shared" si="617"/>
        <v/>
      </c>
      <c r="U312" s="23" t="str">
        <f t="shared" si="617"/>
        <v/>
      </c>
      <c r="V312" s="24" t="str">
        <f t="shared" si="617"/>
        <v/>
      </c>
      <c r="W312" s="25" t="str">
        <f t="shared" si="617"/>
        <v/>
      </c>
      <c r="X312" s="58" t="str">
        <f t="shared" ref="X312:AM312" si="618">IF($G312=X$4&amp;"-"&amp;X$5,IF(COUNTIF($G$6:$G312,"="&amp;$G312)&gt;1000,"",MAX(X$6:X311)+1),"")</f>
        <v/>
      </c>
      <c r="Y312" s="59" t="str">
        <f t="shared" si="618"/>
        <v/>
      </c>
      <c r="Z312" s="58" t="str">
        <f t="shared" si="618"/>
        <v/>
      </c>
      <c r="AA312" s="59" t="str">
        <f t="shared" si="618"/>
        <v/>
      </c>
      <c r="AB312" s="58" t="str">
        <f t="shared" si="618"/>
        <v/>
      </c>
      <c r="AC312" s="59" t="str">
        <f t="shared" si="618"/>
        <v/>
      </c>
      <c r="AD312" s="58" t="str">
        <f t="shared" si="618"/>
        <v/>
      </c>
      <c r="AE312" s="59" t="str">
        <f t="shared" si="618"/>
        <v/>
      </c>
      <c r="AF312" s="58" t="str">
        <f t="shared" si="618"/>
        <v/>
      </c>
      <c r="AG312" s="59" t="str">
        <f t="shared" si="618"/>
        <v/>
      </c>
      <c r="AH312" s="58" t="str">
        <f t="shared" si="618"/>
        <v/>
      </c>
      <c r="AI312" s="59" t="str">
        <f t="shared" si="618"/>
        <v/>
      </c>
      <c r="AJ312" s="58" t="str">
        <f t="shared" si="618"/>
        <v/>
      </c>
      <c r="AK312" s="59" t="str">
        <f t="shared" si="618"/>
        <v/>
      </c>
      <c r="AL312" s="58" t="str">
        <f t="shared" si="618"/>
        <v/>
      </c>
      <c r="AM312" s="60" t="str">
        <f t="shared" si="618"/>
        <v/>
      </c>
    </row>
    <row r="313" ht="15.75" customHeight="1">
      <c r="A313" s="61"/>
      <c r="B313" s="51"/>
      <c r="C313" s="52"/>
      <c r="D313" s="62"/>
      <c r="E313" s="62"/>
      <c r="F313" s="62"/>
      <c r="G313" s="63"/>
      <c r="H313" s="22" t="str">
        <f t="shared" ref="H313:W313" si="619">IF($G313=H$4&amp;"-"&amp;H$5,IF(COUNTIF($G$6:$G313,"="&amp;$G313)&gt;5,"",$F313),"")</f>
        <v/>
      </c>
      <c r="I313" s="23" t="str">
        <f t="shared" si="619"/>
        <v/>
      </c>
      <c r="J313" s="24" t="str">
        <f t="shared" si="619"/>
        <v/>
      </c>
      <c r="K313" s="23" t="str">
        <f t="shared" si="619"/>
        <v/>
      </c>
      <c r="L313" s="24" t="str">
        <f t="shared" si="619"/>
        <v/>
      </c>
      <c r="M313" s="23" t="str">
        <f t="shared" si="619"/>
        <v/>
      </c>
      <c r="N313" s="24" t="str">
        <f t="shared" si="619"/>
        <v/>
      </c>
      <c r="O313" s="23" t="str">
        <f t="shared" si="619"/>
        <v/>
      </c>
      <c r="P313" s="24" t="str">
        <f t="shared" si="619"/>
        <v/>
      </c>
      <c r="Q313" s="23" t="str">
        <f t="shared" si="619"/>
        <v/>
      </c>
      <c r="R313" s="24" t="str">
        <f t="shared" si="619"/>
        <v/>
      </c>
      <c r="S313" s="23" t="str">
        <f t="shared" si="619"/>
        <v/>
      </c>
      <c r="T313" s="24" t="str">
        <f t="shared" si="619"/>
        <v/>
      </c>
      <c r="U313" s="23" t="str">
        <f t="shared" si="619"/>
        <v/>
      </c>
      <c r="V313" s="24" t="str">
        <f t="shared" si="619"/>
        <v/>
      </c>
      <c r="W313" s="25" t="str">
        <f t="shared" si="619"/>
        <v/>
      </c>
      <c r="X313" s="58" t="str">
        <f t="shared" ref="X313:AM313" si="620">IF($G313=X$4&amp;"-"&amp;X$5,IF(COUNTIF($G$6:$G313,"="&amp;$G313)&gt;1000,"",MAX(X$6:X312)+1),"")</f>
        <v/>
      </c>
      <c r="Y313" s="59" t="str">
        <f t="shared" si="620"/>
        <v/>
      </c>
      <c r="Z313" s="58" t="str">
        <f t="shared" si="620"/>
        <v/>
      </c>
      <c r="AA313" s="59" t="str">
        <f t="shared" si="620"/>
        <v/>
      </c>
      <c r="AB313" s="58" t="str">
        <f t="shared" si="620"/>
        <v/>
      </c>
      <c r="AC313" s="59" t="str">
        <f t="shared" si="620"/>
        <v/>
      </c>
      <c r="AD313" s="58" t="str">
        <f t="shared" si="620"/>
        <v/>
      </c>
      <c r="AE313" s="59" t="str">
        <f t="shared" si="620"/>
        <v/>
      </c>
      <c r="AF313" s="58" t="str">
        <f t="shared" si="620"/>
        <v/>
      </c>
      <c r="AG313" s="59" t="str">
        <f t="shared" si="620"/>
        <v/>
      </c>
      <c r="AH313" s="58" t="str">
        <f t="shared" si="620"/>
        <v/>
      </c>
      <c r="AI313" s="59" t="str">
        <f t="shared" si="620"/>
        <v/>
      </c>
      <c r="AJ313" s="58" t="str">
        <f t="shared" si="620"/>
        <v/>
      </c>
      <c r="AK313" s="59" t="str">
        <f t="shared" si="620"/>
        <v/>
      </c>
      <c r="AL313" s="58" t="str">
        <f t="shared" si="620"/>
        <v/>
      </c>
      <c r="AM313" s="60" t="str">
        <f t="shared" si="620"/>
        <v/>
      </c>
    </row>
    <row r="314" ht="15.75" customHeight="1">
      <c r="A314" s="64"/>
      <c r="B314" s="51"/>
      <c r="C314" s="52"/>
      <c r="D314" s="62"/>
      <c r="E314" s="62"/>
      <c r="F314" s="62"/>
      <c r="G314" s="63"/>
      <c r="H314" s="22" t="str">
        <f t="shared" ref="H314:W314" si="621">IF($G314=H$4&amp;"-"&amp;H$5,IF(COUNTIF($G$6:$G314,"="&amp;$G314)&gt;5,"",$F314),"")</f>
        <v/>
      </c>
      <c r="I314" s="23" t="str">
        <f t="shared" si="621"/>
        <v/>
      </c>
      <c r="J314" s="24" t="str">
        <f t="shared" si="621"/>
        <v/>
      </c>
      <c r="K314" s="23" t="str">
        <f t="shared" si="621"/>
        <v/>
      </c>
      <c r="L314" s="24" t="str">
        <f t="shared" si="621"/>
        <v/>
      </c>
      <c r="M314" s="23" t="str">
        <f t="shared" si="621"/>
        <v/>
      </c>
      <c r="N314" s="24" t="str">
        <f t="shared" si="621"/>
        <v/>
      </c>
      <c r="O314" s="23" t="str">
        <f t="shared" si="621"/>
        <v/>
      </c>
      <c r="P314" s="24" t="str">
        <f t="shared" si="621"/>
        <v/>
      </c>
      <c r="Q314" s="23" t="str">
        <f t="shared" si="621"/>
        <v/>
      </c>
      <c r="R314" s="24" t="str">
        <f t="shared" si="621"/>
        <v/>
      </c>
      <c r="S314" s="23" t="str">
        <f t="shared" si="621"/>
        <v/>
      </c>
      <c r="T314" s="24" t="str">
        <f t="shared" si="621"/>
        <v/>
      </c>
      <c r="U314" s="23" t="str">
        <f t="shared" si="621"/>
        <v/>
      </c>
      <c r="V314" s="24" t="str">
        <f t="shared" si="621"/>
        <v/>
      </c>
      <c r="W314" s="25" t="str">
        <f t="shared" si="621"/>
        <v/>
      </c>
      <c r="X314" s="58" t="str">
        <f t="shared" ref="X314:AM314" si="622">IF($G314=X$4&amp;"-"&amp;X$5,IF(COUNTIF($G$6:$G314,"="&amp;$G314)&gt;1000,"",MAX(X$6:X313)+1),"")</f>
        <v/>
      </c>
      <c r="Y314" s="59" t="str">
        <f t="shared" si="622"/>
        <v/>
      </c>
      <c r="Z314" s="58" t="str">
        <f t="shared" si="622"/>
        <v/>
      </c>
      <c r="AA314" s="59" t="str">
        <f t="shared" si="622"/>
        <v/>
      </c>
      <c r="AB314" s="58" t="str">
        <f t="shared" si="622"/>
        <v/>
      </c>
      <c r="AC314" s="59" t="str">
        <f t="shared" si="622"/>
        <v/>
      </c>
      <c r="AD314" s="58" t="str">
        <f t="shared" si="622"/>
        <v/>
      </c>
      <c r="AE314" s="59" t="str">
        <f t="shared" si="622"/>
        <v/>
      </c>
      <c r="AF314" s="58" t="str">
        <f t="shared" si="622"/>
        <v/>
      </c>
      <c r="AG314" s="59" t="str">
        <f t="shared" si="622"/>
        <v/>
      </c>
      <c r="AH314" s="58" t="str">
        <f t="shared" si="622"/>
        <v/>
      </c>
      <c r="AI314" s="59" t="str">
        <f t="shared" si="622"/>
        <v/>
      </c>
      <c r="AJ314" s="58" t="str">
        <f t="shared" si="622"/>
        <v/>
      </c>
      <c r="AK314" s="59" t="str">
        <f t="shared" si="622"/>
        <v/>
      </c>
      <c r="AL314" s="58" t="str">
        <f t="shared" si="622"/>
        <v/>
      </c>
      <c r="AM314" s="60" t="str">
        <f t="shared" si="622"/>
        <v/>
      </c>
    </row>
    <row r="315" ht="15.75" customHeight="1">
      <c r="A315" s="61"/>
      <c r="B315" s="51"/>
      <c r="C315" s="52"/>
      <c r="D315" s="62"/>
      <c r="E315" s="62"/>
      <c r="F315" s="62"/>
      <c r="G315" s="63"/>
      <c r="H315" s="22" t="str">
        <f t="shared" ref="H315:W315" si="623">IF($G315=H$4&amp;"-"&amp;H$5,IF(COUNTIF($G$6:$G315,"="&amp;$G315)&gt;5,"",$F315),"")</f>
        <v/>
      </c>
      <c r="I315" s="23" t="str">
        <f t="shared" si="623"/>
        <v/>
      </c>
      <c r="J315" s="24" t="str">
        <f t="shared" si="623"/>
        <v/>
      </c>
      <c r="K315" s="23" t="str">
        <f t="shared" si="623"/>
        <v/>
      </c>
      <c r="L315" s="24" t="str">
        <f t="shared" si="623"/>
        <v/>
      </c>
      <c r="M315" s="23" t="str">
        <f t="shared" si="623"/>
        <v/>
      </c>
      <c r="N315" s="24" t="str">
        <f t="shared" si="623"/>
        <v/>
      </c>
      <c r="O315" s="23" t="str">
        <f t="shared" si="623"/>
        <v/>
      </c>
      <c r="P315" s="24" t="str">
        <f t="shared" si="623"/>
        <v/>
      </c>
      <c r="Q315" s="23" t="str">
        <f t="shared" si="623"/>
        <v/>
      </c>
      <c r="R315" s="24" t="str">
        <f t="shared" si="623"/>
        <v/>
      </c>
      <c r="S315" s="23" t="str">
        <f t="shared" si="623"/>
        <v/>
      </c>
      <c r="T315" s="24" t="str">
        <f t="shared" si="623"/>
        <v/>
      </c>
      <c r="U315" s="23" t="str">
        <f t="shared" si="623"/>
        <v/>
      </c>
      <c r="V315" s="24" t="str">
        <f t="shared" si="623"/>
        <v/>
      </c>
      <c r="W315" s="25" t="str">
        <f t="shared" si="623"/>
        <v/>
      </c>
      <c r="X315" s="58" t="str">
        <f t="shared" ref="X315:AM315" si="624">IF($G315=X$4&amp;"-"&amp;X$5,IF(COUNTIF($G$6:$G315,"="&amp;$G315)&gt;1000,"",MAX(X$6:X314)+1),"")</f>
        <v/>
      </c>
      <c r="Y315" s="59" t="str">
        <f t="shared" si="624"/>
        <v/>
      </c>
      <c r="Z315" s="58" t="str">
        <f t="shared" si="624"/>
        <v/>
      </c>
      <c r="AA315" s="59" t="str">
        <f t="shared" si="624"/>
        <v/>
      </c>
      <c r="AB315" s="58" t="str">
        <f t="shared" si="624"/>
        <v/>
      </c>
      <c r="AC315" s="59" t="str">
        <f t="shared" si="624"/>
        <v/>
      </c>
      <c r="AD315" s="58" t="str">
        <f t="shared" si="624"/>
        <v/>
      </c>
      <c r="AE315" s="59" t="str">
        <f t="shared" si="624"/>
        <v/>
      </c>
      <c r="AF315" s="58" t="str">
        <f t="shared" si="624"/>
        <v/>
      </c>
      <c r="AG315" s="59" t="str">
        <f t="shared" si="624"/>
        <v/>
      </c>
      <c r="AH315" s="58" t="str">
        <f t="shared" si="624"/>
        <v/>
      </c>
      <c r="AI315" s="59" t="str">
        <f t="shared" si="624"/>
        <v/>
      </c>
      <c r="AJ315" s="58" t="str">
        <f t="shared" si="624"/>
        <v/>
      </c>
      <c r="AK315" s="59" t="str">
        <f t="shared" si="624"/>
        <v/>
      </c>
      <c r="AL315" s="58" t="str">
        <f t="shared" si="624"/>
        <v/>
      </c>
      <c r="AM315" s="60" t="str">
        <f t="shared" si="624"/>
        <v/>
      </c>
    </row>
    <row r="316" ht="15.75" customHeight="1">
      <c r="A316" s="64"/>
      <c r="B316" s="51"/>
      <c r="C316" s="52"/>
      <c r="D316" s="62"/>
      <c r="E316" s="62"/>
      <c r="F316" s="62"/>
      <c r="G316" s="63"/>
      <c r="H316" s="22" t="str">
        <f t="shared" ref="H316:W316" si="625">IF($G316=H$4&amp;"-"&amp;H$5,IF(COUNTIF($G$6:$G316,"="&amp;$G316)&gt;5,"",$F316),"")</f>
        <v/>
      </c>
      <c r="I316" s="23" t="str">
        <f t="shared" si="625"/>
        <v/>
      </c>
      <c r="J316" s="24" t="str">
        <f t="shared" si="625"/>
        <v/>
      </c>
      <c r="K316" s="23" t="str">
        <f t="shared" si="625"/>
        <v/>
      </c>
      <c r="L316" s="24" t="str">
        <f t="shared" si="625"/>
        <v/>
      </c>
      <c r="M316" s="23" t="str">
        <f t="shared" si="625"/>
        <v/>
      </c>
      <c r="N316" s="24" t="str">
        <f t="shared" si="625"/>
        <v/>
      </c>
      <c r="O316" s="23" t="str">
        <f t="shared" si="625"/>
        <v/>
      </c>
      <c r="P316" s="24" t="str">
        <f t="shared" si="625"/>
        <v/>
      </c>
      <c r="Q316" s="23" t="str">
        <f t="shared" si="625"/>
        <v/>
      </c>
      <c r="R316" s="24" t="str">
        <f t="shared" si="625"/>
        <v/>
      </c>
      <c r="S316" s="23" t="str">
        <f t="shared" si="625"/>
        <v/>
      </c>
      <c r="T316" s="24" t="str">
        <f t="shared" si="625"/>
        <v/>
      </c>
      <c r="U316" s="23" t="str">
        <f t="shared" si="625"/>
        <v/>
      </c>
      <c r="V316" s="24" t="str">
        <f t="shared" si="625"/>
        <v/>
      </c>
      <c r="W316" s="25" t="str">
        <f t="shared" si="625"/>
        <v/>
      </c>
      <c r="X316" s="58" t="str">
        <f t="shared" ref="X316:AM316" si="626">IF($G316=X$4&amp;"-"&amp;X$5,IF(COUNTIF($G$6:$G316,"="&amp;$G316)&gt;1000,"",MAX(X$6:X315)+1),"")</f>
        <v/>
      </c>
      <c r="Y316" s="59" t="str">
        <f t="shared" si="626"/>
        <v/>
      </c>
      <c r="Z316" s="58" t="str">
        <f t="shared" si="626"/>
        <v/>
      </c>
      <c r="AA316" s="59" t="str">
        <f t="shared" si="626"/>
        <v/>
      </c>
      <c r="AB316" s="58" t="str">
        <f t="shared" si="626"/>
        <v/>
      </c>
      <c r="AC316" s="59" t="str">
        <f t="shared" si="626"/>
        <v/>
      </c>
      <c r="AD316" s="58" t="str">
        <f t="shared" si="626"/>
        <v/>
      </c>
      <c r="AE316" s="59" t="str">
        <f t="shared" si="626"/>
        <v/>
      </c>
      <c r="AF316" s="58" t="str">
        <f t="shared" si="626"/>
        <v/>
      </c>
      <c r="AG316" s="59" t="str">
        <f t="shared" si="626"/>
        <v/>
      </c>
      <c r="AH316" s="58" t="str">
        <f t="shared" si="626"/>
        <v/>
      </c>
      <c r="AI316" s="59" t="str">
        <f t="shared" si="626"/>
        <v/>
      </c>
      <c r="AJ316" s="58" t="str">
        <f t="shared" si="626"/>
        <v/>
      </c>
      <c r="AK316" s="59" t="str">
        <f t="shared" si="626"/>
        <v/>
      </c>
      <c r="AL316" s="58" t="str">
        <f t="shared" si="626"/>
        <v/>
      </c>
      <c r="AM316" s="60" t="str">
        <f t="shared" si="626"/>
        <v/>
      </c>
    </row>
    <row r="317" ht="15.75" customHeight="1">
      <c r="A317" s="61"/>
      <c r="B317" s="51"/>
      <c r="C317" s="52"/>
      <c r="D317" s="62"/>
      <c r="E317" s="62"/>
      <c r="F317" s="62"/>
      <c r="G317" s="63"/>
      <c r="H317" s="22" t="str">
        <f t="shared" ref="H317:W317" si="627">IF($G317=H$4&amp;"-"&amp;H$5,IF(COUNTIF($G$6:$G317,"="&amp;$G317)&gt;5,"",$F317),"")</f>
        <v/>
      </c>
      <c r="I317" s="23" t="str">
        <f t="shared" si="627"/>
        <v/>
      </c>
      <c r="J317" s="24" t="str">
        <f t="shared" si="627"/>
        <v/>
      </c>
      <c r="K317" s="23" t="str">
        <f t="shared" si="627"/>
        <v/>
      </c>
      <c r="L317" s="24" t="str">
        <f t="shared" si="627"/>
        <v/>
      </c>
      <c r="M317" s="23" t="str">
        <f t="shared" si="627"/>
        <v/>
      </c>
      <c r="N317" s="24" t="str">
        <f t="shared" si="627"/>
        <v/>
      </c>
      <c r="O317" s="23" t="str">
        <f t="shared" si="627"/>
        <v/>
      </c>
      <c r="P317" s="24" t="str">
        <f t="shared" si="627"/>
        <v/>
      </c>
      <c r="Q317" s="23" t="str">
        <f t="shared" si="627"/>
        <v/>
      </c>
      <c r="R317" s="24" t="str">
        <f t="shared" si="627"/>
        <v/>
      </c>
      <c r="S317" s="23" t="str">
        <f t="shared" si="627"/>
        <v/>
      </c>
      <c r="T317" s="24" t="str">
        <f t="shared" si="627"/>
        <v/>
      </c>
      <c r="U317" s="23" t="str">
        <f t="shared" si="627"/>
        <v/>
      </c>
      <c r="V317" s="24" t="str">
        <f t="shared" si="627"/>
        <v/>
      </c>
      <c r="W317" s="25" t="str">
        <f t="shared" si="627"/>
        <v/>
      </c>
      <c r="X317" s="58" t="str">
        <f t="shared" ref="X317:AM317" si="628">IF($G317=X$4&amp;"-"&amp;X$5,IF(COUNTIF($G$6:$G317,"="&amp;$G317)&gt;1000,"",MAX(X$6:X316)+1),"")</f>
        <v/>
      </c>
      <c r="Y317" s="59" t="str">
        <f t="shared" si="628"/>
        <v/>
      </c>
      <c r="Z317" s="58" t="str">
        <f t="shared" si="628"/>
        <v/>
      </c>
      <c r="AA317" s="59" t="str">
        <f t="shared" si="628"/>
        <v/>
      </c>
      <c r="AB317" s="58" t="str">
        <f t="shared" si="628"/>
        <v/>
      </c>
      <c r="AC317" s="59" t="str">
        <f t="shared" si="628"/>
        <v/>
      </c>
      <c r="AD317" s="58" t="str">
        <f t="shared" si="628"/>
        <v/>
      </c>
      <c r="AE317" s="59" t="str">
        <f t="shared" si="628"/>
        <v/>
      </c>
      <c r="AF317" s="58" t="str">
        <f t="shared" si="628"/>
        <v/>
      </c>
      <c r="AG317" s="59" t="str">
        <f t="shared" si="628"/>
        <v/>
      </c>
      <c r="AH317" s="58" t="str">
        <f t="shared" si="628"/>
        <v/>
      </c>
      <c r="AI317" s="59" t="str">
        <f t="shared" si="628"/>
        <v/>
      </c>
      <c r="AJ317" s="58" t="str">
        <f t="shared" si="628"/>
        <v/>
      </c>
      <c r="AK317" s="59" t="str">
        <f t="shared" si="628"/>
        <v/>
      </c>
      <c r="AL317" s="58" t="str">
        <f t="shared" si="628"/>
        <v/>
      </c>
      <c r="AM317" s="60" t="str">
        <f t="shared" si="628"/>
        <v/>
      </c>
    </row>
    <row r="318" ht="15.75" customHeight="1">
      <c r="A318" s="64"/>
      <c r="B318" s="51"/>
      <c r="C318" s="52"/>
      <c r="D318" s="62"/>
      <c r="E318" s="62"/>
      <c r="F318" s="62"/>
      <c r="G318" s="63"/>
      <c r="H318" s="22" t="str">
        <f t="shared" ref="H318:W318" si="629">IF($G318=H$4&amp;"-"&amp;H$5,IF(COUNTIF($G$6:$G318,"="&amp;$G318)&gt;5,"",$F318),"")</f>
        <v/>
      </c>
      <c r="I318" s="23" t="str">
        <f t="shared" si="629"/>
        <v/>
      </c>
      <c r="J318" s="24" t="str">
        <f t="shared" si="629"/>
        <v/>
      </c>
      <c r="K318" s="23" t="str">
        <f t="shared" si="629"/>
        <v/>
      </c>
      <c r="L318" s="24" t="str">
        <f t="shared" si="629"/>
        <v/>
      </c>
      <c r="M318" s="23" t="str">
        <f t="shared" si="629"/>
        <v/>
      </c>
      <c r="N318" s="24" t="str">
        <f t="shared" si="629"/>
        <v/>
      </c>
      <c r="O318" s="23" t="str">
        <f t="shared" si="629"/>
        <v/>
      </c>
      <c r="P318" s="24" t="str">
        <f t="shared" si="629"/>
        <v/>
      </c>
      <c r="Q318" s="23" t="str">
        <f t="shared" si="629"/>
        <v/>
      </c>
      <c r="R318" s="24" t="str">
        <f t="shared" si="629"/>
        <v/>
      </c>
      <c r="S318" s="23" t="str">
        <f t="shared" si="629"/>
        <v/>
      </c>
      <c r="T318" s="24" t="str">
        <f t="shared" si="629"/>
        <v/>
      </c>
      <c r="U318" s="23" t="str">
        <f t="shared" si="629"/>
        <v/>
      </c>
      <c r="V318" s="24" t="str">
        <f t="shared" si="629"/>
        <v/>
      </c>
      <c r="W318" s="25" t="str">
        <f t="shared" si="629"/>
        <v/>
      </c>
      <c r="X318" s="58" t="str">
        <f t="shared" ref="X318:AM318" si="630">IF($G318=X$4&amp;"-"&amp;X$5,IF(COUNTIF($G$6:$G318,"="&amp;$G318)&gt;1000,"",MAX(X$6:X317)+1),"")</f>
        <v/>
      </c>
      <c r="Y318" s="59" t="str">
        <f t="shared" si="630"/>
        <v/>
      </c>
      <c r="Z318" s="58" t="str">
        <f t="shared" si="630"/>
        <v/>
      </c>
      <c r="AA318" s="59" t="str">
        <f t="shared" si="630"/>
        <v/>
      </c>
      <c r="AB318" s="58" t="str">
        <f t="shared" si="630"/>
        <v/>
      </c>
      <c r="AC318" s="59" t="str">
        <f t="shared" si="630"/>
        <v/>
      </c>
      <c r="AD318" s="58" t="str">
        <f t="shared" si="630"/>
        <v/>
      </c>
      <c r="AE318" s="59" t="str">
        <f t="shared" si="630"/>
        <v/>
      </c>
      <c r="AF318" s="58" t="str">
        <f t="shared" si="630"/>
        <v/>
      </c>
      <c r="AG318" s="59" t="str">
        <f t="shared" si="630"/>
        <v/>
      </c>
      <c r="AH318" s="58" t="str">
        <f t="shared" si="630"/>
        <v/>
      </c>
      <c r="AI318" s="59" t="str">
        <f t="shared" si="630"/>
        <v/>
      </c>
      <c r="AJ318" s="58" t="str">
        <f t="shared" si="630"/>
        <v/>
      </c>
      <c r="AK318" s="59" t="str">
        <f t="shared" si="630"/>
        <v/>
      </c>
      <c r="AL318" s="58" t="str">
        <f t="shared" si="630"/>
        <v/>
      </c>
      <c r="AM318" s="60" t="str">
        <f t="shared" si="630"/>
        <v/>
      </c>
    </row>
    <row r="319" ht="15.75" customHeight="1">
      <c r="A319" s="61"/>
      <c r="B319" s="51"/>
      <c r="C319" s="52"/>
      <c r="D319" s="62"/>
      <c r="E319" s="62"/>
      <c r="F319" s="62"/>
      <c r="G319" s="63"/>
      <c r="H319" s="22" t="str">
        <f t="shared" ref="H319:W319" si="631">IF($G319=H$4&amp;"-"&amp;H$5,IF(COUNTIF($G$6:$G319,"="&amp;$G319)&gt;5,"",$F319),"")</f>
        <v/>
      </c>
      <c r="I319" s="23" t="str">
        <f t="shared" si="631"/>
        <v/>
      </c>
      <c r="J319" s="24" t="str">
        <f t="shared" si="631"/>
        <v/>
      </c>
      <c r="K319" s="23" t="str">
        <f t="shared" si="631"/>
        <v/>
      </c>
      <c r="L319" s="24" t="str">
        <f t="shared" si="631"/>
        <v/>
      </c>
      <c r="M319" s="23" t="str">
        <f t="shared" si="631"/>
        <v/>
      </c>
      <c r="N319" s="24" t="str">
        <f t="shared" si="631"/>
        <v/>
      </c>
      <c r="O319" s="23" t="str">
        <f t="shared" si="631"/>
        <v/>
      </c>
      <c r="P319" s="24" t="str">
        <f t="shared" si="631"/>
        <v/>
      </c>
      <c r="Q319" s="23" t="str">
        <f t="shared" si="631"/>
        <v/>
      </c>
      <c r="R319" s="24" t="str">
        <f t="shared" si="631"/>
        <v/>
      </c>
      <c r="S319" s="23" t="str">
        <f t="shared" si="631"/>
        <v/>
      </c>
      <c r="T319" s="24" t="str">
        <f t="shared" si="631"/>
        <v/>
      </c>
      <c r="U319" s="23" t="str">
        <f t="shared" si="631"/>
        <v/>
      </c>
      <c r="V319" s="24" t="str">
        <f t="shared" si="631"/>
        <v/>
      </c>
      <c r="W319" s="25" t="str">
        <f t="shared" si="631"/>
        <v/>
      </c>
      <c r="X319" s="58" t="str">
        <f t="shared" ref="X319:AM319" si="632">IF($G319=X$4&amp;"-"&amp;X$5,IF(COUNTIF($G$6:$G319,"="&amp;$G319)&gt;1000,"",MAX(X$6:X318)+1),"")</f>
        <v/>
      </c>
      <c r="Y319" s="59" t="str">
        <f t="shared" si="632"/>
        <v/>
      </c>
      <c r="Z319" s="58" t="str">
        <f t="shared" si="632"/>
        <v/>
      </c>
      <c r="AA319" s="59" t="str">
        <f t="shared" si="632"/>
        <v/>
      </c>
      <c r="AB319" s="58" t="str">
        <f t="shared" si="632"/>
        <v/>
      </c>
      <c r="AC319" s="59" t="str">
        <f t="shared" si="632"/>
        <v/>
      </c>
      <c r="AD319" s="58" t="str">
        <f t="shared" si="632"/>
        <v/>
      </c>
      <c r="AE319" s="59" t="str">
        <f t="shared" si="632"/>
        <v/>
      </c>
      <c r="AF319" s="58" t="str">
        <f t="shared" si="632"/>
        <v/>
      </c>
      <c r="AG319" s="59" t="str">
        <f t="shared" si="632"/>
        <v/>
      </c>
      <c r="AH319" s="58" t="str">
        <f t="shared" si="632"/>
        <v/>
      </c>
      <c r="AI319" s="59" t="str">
        <f t="shared" si="632"/>
        <v/>
      </c>
      <c r="AJ319" s="58" t="str">
        <f t="shared" si="632"/>
        <v/>
      </c>
      <c r="AK319" s="59" t="str">
        <f t="shared" si="632"/>
        <v/>
      </c>
      <c r="AL319" s="58" t="str">
        <f t="shared" si="632"/>
        <v/>
      </c>
      <c r="AM319" s="60" t="str">
        <f t="shared" si="632"/>
        <v/>
      </c>
    </row>
    <row r="320" ht="15.75" customHeight="1">
      <c r="A320" s="64"/>
      <c r="B320" s="51"/>
      <c r="C320" s="52"/>
      <c r="D320" s="62"/>
      <c r="E320" s="62"/>
      <c r="F320" s="62"/>
      <c r="G320" s="63"/>
      <c r="H320" s="22" t="str">
        <f t="shared" ref="H320:W320" si="633">IF($G320=H$4&amp;"-"&amp;H$5,IF(COUNTIF($G$6:$G320,"="&amp;$G320)&gt;5,"",$F320),"")</f>
        <v/>
      </c>
      <c r="I320" s="23" t="str">
        <f t="shared" si="633"/>
        <v/>
      </c>
      <c r="J320" s="24" t="str">
        <f t="shared" si="633"/>
        <v/>
      </c>
      <c r="K320" s="23" t="str">
        <f t="shared" si="633"/>
        <v/>
      </c>
      <c r="L320" s="24" t="str">
        <f t="shared" si="633"/>
        <v/>
      </c>
      <c r="M320" s="23" t="str">
        <f t="shared" si="633"/>
        <v/>
      </c>
      <c r="N320" s="24" t="str">
        <f t="shared" si="633"/>
        <v/>
      </c>
      <c r="O320" s="23" t="str">
        <f t="shared" si="633"/>
        <v/>
      </c>
      <c r="P320" s="24" t="str">
        <f t="shared" si="633"/>
        <v/>
      </c>
      <c r="Q320" s="23" t="str">
        <f t="shared" si="633"/>
        <v/>
      </c>
      <c r="R320" s="24" t="str">
        <f t="shared" si="633"/>
        <v/>
      </c>
      <c r="S320" s="23" t="str">
        <f t="shared" si="633"/>
        <v/>
      </c>
      <c r="T320" s="24" t="str">
        <f t="shared" si="633"/>
        <v/>
      </c>
      <c r="U320" s="23" t="str">
        <f t="shared" si="633"/>
        <v/>
      </c>
      <c r="V320" s="24" t="str">
        <f t="shared" si="633"/>
        <v/>
      </c>
      <c r="W320" s="25" t="str">
        <f t="shared" si="633"/>
        <v/>
      </c>
      <c r="X320" s="58" t="str">
        <f t="shared" ref="X320:AM320" si="634">IF($G320=X$4&amp;"-"&amp;X$5,IF(COUNTIF($G$6:$G320,"="&amp;$G320)&gt;1000,"",MAX(X$6:X319)+1),"")</f>
        <v/>
      </c>
      <c r="Y320" s="59" t="str">
        <f t="shared" si="634"/>
        <v/>
      </c>
      <c r="Z320" s="58" t="str">
        <f t="shared" si="634"/>
        <v/>
      </c>
      <c r="AA320" s="59" t="str">
        <f t="shared" si="634"/>
        <v/>
      </c>
      <c r="AB320" s="58" t="str">
        <f t="shared" si="634"/>
        <v/>
      </c>
      <c r="AC320" s="59" t="str">
        <f t="shared" si="634"/>
        <v/>
      </c>
      <c r="AD320" s="58" t="str">
        <f t="shared" si="634"/>
        <v/>
      </c>
      <c r="AE320" s="59" t="str">
        <f t="shared" si="634"/>
        <v/>
      </c>
      <c r="AF320" s="58" t="str">
        <f t="shared" si="634"/>
        <v/>
      </c>
      <c r="AG320" s="59" t="str">
        <f t="shared" si="634"/>
        <v/>
      </c>
      <c r="AH320" s="58" t="str">
        <f t="shared" si="634"/>
        <v/>
      </c>
      <c r="AI320" s="59" t="str">
        <f t="shared" si="634"/>
        <v/>
      </c>
      <c r="AJ320" s="58" t="str">
        <f t="shared" si="634"/>
        <v/>
      </c>
      <c r="AK320" s="59" t="str">
        <f t="shared" si="634"/>
        <v/>
      </c>
      <c r="AL320" s="58" t="str">
        <f t="shared" si="634"/>
        <v/>
      </c>
      <c r="AM320" s="60" t="str">
        <f t="shared" si="634"/>
        <v/>
      </c>
    </row>
    <row r="321" ht="15.75" customHeight="1">
      <c r="A321" s="61"/>
      <c r="B321" s="51"/>
      <c r="C321" s="52"/>
      <c r="D321" s="62"/>
      <c r="E321" s="62"/>
      <c r="F321" s="62"/>
      <c r="G321" s="63"/>
      <c r="H321" s="22" t="str">
        <f t="shared" ref="H321:W321" si="635">IF($G321=H$4&amp;"-"&amp;H$5,IF(COUNTIF($G$6:$G321,"="&amp;$G321)&gt;5,"",$F321),"")</f>
        <v/>
      </c>
      <c r="I321" s="23" t="str">
        <f t="shared" si="635"/>
        <v/>
      </c>
      <c r="J321" s="24" t="str">
        <f t="shared" si="635"/>
        <v/>
      </c>
      <c r="K321" s="23" t="str">
        <f t="shared" si="635"/>
        <v/>
      </c>
      <c r="L321" s="24" t="str">
        <f t="shared" si="635"/>
        <v/>
      </c>
      <c r="M321" s="23" t="str">
        <f t="shared" si="635"/>
        <v/>
      </c>
      <c r="N321" s="24" t="str">
        <f t="shared" si="635"/>
        <v/>
      </c>
      <c r="O321" s="23" t="str">
        <f t="shared" si="635"/>
        <v/>
      </c>
      <c r="P321" s="24" t="str">
        <f t="shared" si="635"/>
        <v/>
      </c>
      <c r="Q321" s="23" t="str">
        <f t="shared" si="635"/>
        <v/>
      </c>
      <c r="R321" s="24" t="str">
        <f t="shared" si="635"/>
        <v/>
      </c>
      <c r="S321" s="23" t="str">
        <f t="shared" si="635"/>
        <v/>
      </c>
      <c r="T321" s="24" t="str">
        <f t="shared" si="635"/>
        <v/>
      </c>
      <c r="U321" s="23" t="str">
        <f t="shared" si="635"/>
        <v/>
      </c>
      <c r="V321" s="24" t="str">
        <f t="shared" si="635"/>
        <v/>
      </c>
      <c r="W321" s="25" t="str">
        <f t="shared" si="635"/>
        <v/>
      </c>
      <c r="X321" s="58" t="str">
        <f t="shared" ref="X321:AM321" si="636">IF($G321=X$4&amp;"-"&amp;X$5,IF(COUNTIF($G$6:$G321,"="&amp;$G321)&gt;1000,"",MAX(X$6:X320)+1),"")</f>
        <v/>
      </c>
      <c r="Y321" s="59" t="str">
        <f t="shared" si="636"/>
        <v/>
      </c>
      <c r="Z321" s="58" t="str">
        <f t="shared" si="636"/>
        <v/>
      </c>
      <c r="AA321" s="59" t="str">
        <f t="shared" si="636"/>
        <v/>
      </c>
      <c r="AB321" s="58" t="str">
        <f t="shared" si="636"/>
        <v/>
      </c>
      <c r="AC321" s="59" t="str">
        <f t="shared" si="636"/>
        <v/>
      </c>
      <c r="AD321" s="58" t="str">
        <f t="shared" si="636"/>
        <v/>
      </c>
      <c r="AE321" s="59" t="str">
        <f t="shared" si="636"/>
        <v/>
      </c>
      <c r="AF321" s="58" t="str">
        <f t="shared" si="636"/>
        <v/>
      </c>
      <c r="AG321" s="59" t="str">
        <f t="shared" si="636"/>
        <v/>
      </c>
      <c r="AH321" s="58" t="str">
        <f t="shared" si="636"/>
        <v/>
      </c>
      <c r="AI321" s="59" t="str">
        <f t="shared" si="636"/>
        <v/>
      </c>
      <c r="AJ321" s="58" t="str">
        <f t="shared" si="636"/>
        <v/>
      </c>
      <c r="AK321" s="59" t="str">
        <f t="shared" si="636"/>
        <v/>
      </c>
      <c r="AL321" s="58" t="str">
        <f t="shared" si="636"/>
        <v/>
      </c>
      <c r="AM321" s="60" t="str">
        <f t="shared" si="636"/>
        <v/>
      </c>
    </row>
    <row r="322" ht="15.75" customHeight="1">
      <c r="A322" s="64"/>
      <c r="B322" s="51"/>
      <c r="C322" s="52"/>
      <c r="D322" s="62"/>
      <c r="E322" s="62"/>
      <c r="F322" s="62"/>
      <c r="G322" s="63"/>
      <c r="H322" s="22" t="str">
        <f t="shared" ref="H322:W322" si="637">IF($G322=H$4&amp;"-"&amp;H$5,IF(COUNTIF($G$6:$G322,"="&amp;$G322)&gt;5,"",$F322),"")</f>
        <v/>
      </c>
      <c r="I322" s="23" t="str">
        <f t="shared" si="637"/>
        <v/>
      </c>
      <c r="J322" s="24" t="str">
        <f t="shared" si="637"/>
        <v/>
      </c>
      <c r="K322" s="23" t="str">
        <f t="shared" si="637"/>
        <v/>
      </c>
      <c r="L322" s="24" t="str">
        <f t="shared" si="637"/>
        <v/>
      </c>
      <c r="M322" s="23" t="str">
        <f t="shared" si="637"/>
        <v/>
      </c>
      <c r="N322" s="24" t="str">
        <f t="shared" si="637"/>
        <v/>
      </c>
      <c r="O322" s="23" t="str">
        <f t="shared" si="637"/>
        <v/>
      </c>
      <c r="P322" s="24" t="str">
        <f t="shared" si="637"/>
        <v/>
      </c>
      <c r="Q322" s="23" t="str">
        <f t="shared" si="637"/>
        <v/>
      </c>
      <c r="R322" s="24" t="str">
        <f t="shared" si="637"/>
        <v/>
      </c>
      <c r="S322" s="23" t="str">
        <f t="shared" si="637"/>
        <v/>
      </c>
      <c r="T322" s="24" t="str">
        <f t="shared" si="637"/>
        <v/>
      </c>
      <c r="U322" s="23" t="str">
        <f t="shared" si="637"/>
        <v/>
      </c>
      <c r="V322" s="24" t="str">
        <f t="shared" si="637"/>
        <v/>
      </c>
      <c r="W322" s="25" t="str">
        <f t="shared" si="637"/>
        <v/>
      </c>
      <c r="X322" s="58" t="str">
        <f t="shared" ref="X322:AM322" si="638">IF($G322=X$4&amp;"-"&amp;X$5,IF(COUNTIF($G$6:$G322,"="&amp;$G322)&gt;1000,"",MAX(X$6:X321)+1),"")</f>
        <v/>
      </c>
      <c r="Y322" s="59" t="str">
        <f t="shared" si="638"/>
        <v/>
      </c>
      <c r="Z322" s="58" t="str">
        <f t="shared" si="638"/>
        <v/>
      </c>
      <c r="AA322" s="59" t="str">
        <f t="shared" si="638"/>
        <v/>
      </c>
      <c r="AB322" s="58" t="str">
        <f t="shared" si="638"/>
        <v/>
      </c>
      <c r="AC322" s="59" t="str">
        <f t="shared" si="638"/>
        <v/>
      </c>
      <c r="AD322" s="58" t="str">
        <f t="shared" si="638"/>
        <v/>
      </c>
      <c r="AE322" s="59" t="str">
        <f t="shared" si="638"/>
        <v/>
      </c>
      <c r="AF322" s="58" t="str">
        <f t="shared" si="638"/>
        <v/>
      </c>
      <c r="AG322" s="59" t="str">
        <f t="shared" si="638"/>
        <v/>
      </c>
      <c r="AH322" s="58" t="str">
        <f t="shared" si="638"/>
        <v/>
      </c>
      <c r="AI322" s="59" t="str">
        <f t="shared" si="638"/>
        <v/>
      </c>
      <c r="AJ322" s="58" t="str">
        <f t="shared" si="638"/>
        <v/>
      </c>
      <c r="AK322" s="59" t="str">
        <f t="shared" si="638"/>
        <v/>
      </c>
      <c r="AL322" s="58" t="str">
        <f t="shared" si="638"/>
        <v/>
      </c>
      <c r="AM322" s="60" t="str">
        <f t="shared" si="638"/>
        <v/>
      </c>
    </row>
    <row r="323" ht="15.75" customHeight="1">
      <c r="A323" s="61"/>
      <c r="B323" s="51"/>
      <c r="C323" s="52"/>
      <c r="D323" s="62"/>
      <c r="E323" s="62"/>
      <c r="F323" s="62"/>
      <c r="G323" s="63"/>
      <c r="H323" s="22" t="str">
        <f t="shared" ref="H323:W323" si="639">IF($G323=H$4&amp;"-"&amp;H$5,IF(COUNTIF($G$6:$G323,"="&amp;$G323)&gt;5,"",$F323),"")</f>
        <v/>
      </c>
      <c r="I323" s="23" t="str">
        <f t="shared" si="639"/>
        <v/>
      </c>
      <c r="J323" s="24" t="str">
        <f t="shared" si="639"/>
        <v/>
      </c>
      <c r="K323" s="23" t="str">
        <f t="shared" si="639"/>
        <v/>
      </c>
      <c r="L323" s="24" t="str">
        <f t="shared" si="639"/>
        <v/>
      </c>
      <c r="M323" s="23" t="str">
        <f t="shared" si="639"/>
        <v/>
      </c>
      <c r="N323" s="24" t="str">
        <f t="shared" si="639"/>
        <v/>
      </c>
      <c r="O323" s="23" t="str">
        <f t="shared" si="639"/>
        <v/>
      </c>
      <c r="P323" s="24" t="str">
        <f t="shared" si="639"/>
        <v/>
      </c>
      <c r="Q323" s="23" t="str">
        <f t="shared" si="639"/>
        <v/>
      </c>
      <c r="R323" s="24" t="str">
        <f t="shared" si="639"/>
        <v/>
      </c>
      <c r="S323" s="23" t="str">
        <f t="shared" si="639"/>
        <v/>
      </c>
      <c r="T323" s="24" t="str">
        <f t="shared" si="639"/>
        <v/>
      </c>
      <c r="U323" s="23" t="str">
        <f t="shared" si="639"/>
        <v/>
      </c>
      <c r="V323" s="24" t="str">
        <f t="shared" si="639"/>
        <v/>
      </c>
      <c r="W323" s="25" t="str">
        <f t="shared" si="639"/>
        <v/>
      </c>
      <c r="X323" s="58" t="str">
        <f t="shared" ref="X323:AM323" si="640">IF($G323=X$4&amp;"-"&amp;X$5,IF(COUNTIF($G$6:$G323,"="&amp;$G323)&gt;1000,"",MAX(X$6:X322)+1),"")</f>
        <v/>
      </c>
      <c r="Y323" s="59" t="str">
        <f t="shared" si="640"/>
        <v/>
      </c>
      <c r="Z323" s="58" t="str">
        <f t="shared" si="640"/>
        <v/>
      </c>
      <c r="AA323" s="59" t="str">
        <f t="shared" si="640"/>
        <v/>
      </c>
      <c r="AB323" s="58" t="str">
        <f t="shared" si="640"/>
        <v/>
      </c>
      <c r="AC323" s="59" t="str">
        <f t="shared" si="640"/>
        <v/>
      </c>
      <c r="AD323" s="58" t="str">
        <f t="shared" si="640"/>
        <v/>
      </c>
      <c r="AE323" s="59" t="str">
        <f t="shared" si="640"/>
        <v/>
      </c>
      <c r="AF323" s="58" t="str">
        <f t="shared" si="640"/>
        <v/>
      </c>
      <c r="AG323" s="59" t="str">
        <f t="shared" si="640"/>
        <v/>
      </c>
      <c r="AH323" s="58" t="str">
        <f t="shared" si="640"/>
        <v/>
      </c>
      <c r="AI323" s="59" t="str">
        <f t="shared" si="640"/>
        <v/>
      </c>
      <c r="AJ323" s="58" t="str">
        <f t="shared" si="640"/>
        <v/>
      </c>
      <c r="AK323" s="59" t="str">
        <f t="shared" si="640"/>
        <v/>
      </c>
      <c r="AL323" s="58" t="str">
        <f t="shared" si="640"/>
        <v/>
      </c>
      <c r="AM323" s="60" t="str">
        <f t="shared" si="640"/>
        <v/>
      </c>
    </row>
    <row r="324" ht="15.75" customHeight="1">
      <c r="A324" s="64"/>
      <c r="B324" s="68"/>
      <c r="C324" s="52"/>
      <c r="D324" s="62"/>
      <c r="E324" s="62"/>
      <c r="F324" s="62"/>
      <c r="G324" s="69"/>
      <c r="H324" s="22" t="str">
        <f t="shared" ref="H324:W324" si="641">IF($G324=H$4&amp;"-"&amp;H$5,IF(COUNTIF($G$6:$G324,"="&amp;$G324)&gt;5,"",$F324),"")</f>
        <v/>
      </c>
      <c r="I324" s="23" t="str">
        <f t="shared" si="641"/>
        <v/>
      </c>
      <c r="J324" s="24" t="str">
        <f t="shared" si="641"/>
        <v/>
      </c>
      <c r="K324" s="23" t="str">
        <f t="shared" si="641"/>
        <v/>
      </c>
      <c r="L324" s="24" t="str">
        <f t="shared" si="641"/>
        <v/>
      </c>
      <c r="M324" s="23" t="str">
        <f t="shared" si="641"/>
        <v/>
      </c>
      <c r="N324" s="24" t="str">
        <f t="shared" si="641"/>
        <v/>
      </c>
      <c r="O324" s="23" t="str">
        <f t="shared" si="641"/>
        <v/>
      </c>
      <c r="P324" s="24" t="str">
        <f t="shared" si="641"/>
        <v/>
      </c>
      <c r="Q324" s="23" t="str">
        <f t="shared" si="641"/>
        <v/>
      </c>
      <c r="R324" s="24" t="str">
        <f t="shared" si="641"/>
        <v/>
      </c>
      <c r="S324" s="23" t="str">
        <f t="shared" si="641"/>
        <v/>
      </c>
      <c r="T324" s="24" t="str">
        <f t="shared" si="641"/>
        <v/>
      </c>
      <c r="U324" s="23" t="str">
        <f t="shared" si="641"/>
        <v/>
      </c>
      <c r="V324" s="24" t="str">
        <f t="shared" si="641"/>
        <v/>
      </c>
      <c r="W324" s="25" t="str">
        <f t="shared" si="641"/>
        <v/>
      </c>
      <c r="X324" s="58" t="str">
        <f t="shared" ref="X324:AM324" si="642">IF($G324=X$4&amp;"-"&amp;X$5,IF(COUNTIF($G$6:$G324,"="&amp;$G324)&gt;1000,"",MAX(X$6:X323)+1),"")</f>
        <v/>
      </c>
      <c r="Y324" s="59" t="str">
        <f t="shared" si="642"/>
        <v/>
      </c>
      <c r="Z324" s="58" t="str">
        <f t="shared" si="642"/>
        <v/>
      </c>
      <c r="AA324" s="59" t="str">
        <f t="shared" si="642"/>
        <v/>
      </c>
      <c r="AB324" s="58" t="str">
        <f t="shared" si="642"/>
        <v/>
      </c>
      <c r="AC324" s="59" t="str">
        <f t="shared" si="642"/>
        <v/>
      </c>
      <c r="AD324" s="58" t="str">
        <f t="shared" si="642"/>
        <v/>
      </c>
      <c r="AE324" s="59" t="str">
        <f t="shared" si="642"/>
        <v/>
      </c>
      <c r="AF324" s="58" t="str">
        <f t="shared" si="642"/>
        <v/>
      </c>
      <c r="AG324" s="59" t="str">
        <f t="shared" si="642"/>
        <v/>
      </c>
      <c r="AH324" s="58" t="str">
        <f t="shared" si="642"/>
        <v/>
      </c>
      <c r="AI324" s="59" t="str">
        <f t="shared" si="642"/>
        <v/>
      </c>
      <c r="AJ324" s="58" t="str">
        <f t="shared" si="642"/>
        <v/>
      </c>
      <c r="AK324" s="59" t="str">
        <f t="shared" si="642"/>
        <v/>
      </c>
      <c r="AL324" s="58" t="str">
        <f t="shared" si="642"/>
        <v/>
      </c>
      <c r="AM324" s="60" t="str">
        <f t="shared" si="642"/>
        <v/>
      </c>
    </row>
    <row r="325" ht="15.75" customHeight="1">
      <c r="A325" s="61"/>
      <c r="B325" s="68"/>
      <c r="C325" s="52"/>
      <c r="D325" s="62"/>
      <c r="E325" s="62"/>
      <c r="F325" s="62"/>
      <c r="G325" s="69"/>
      <c r="H325" s="70" t="str">
        <f t="shared" ref="H325:W325" si="643">IF($G325=H$4&amp;"-"&amp;H$5,IF(COUNTIF($G$6:$G325,"="&amp;$G325)&gt;5,"",$F325),"")</f>
        <v/>
      </c>
      <c r="I325" s="71" t="str">
        <f t="shared" si="643"/>
        <v/>
      </c>
      <c r="J325" s="72" t="str">
        <f t="shared" si="643"/>
        <v/>
      </c>
      <c r="K325" s="71" t="str">
        <f t="shared" si="643"/>
        <v/>
      </c>
      <c r="L325" s="72" t="str">
        <f t="shared" si="643"/>
        <v/>
      </c>
      <c r="M325" s="71" t="str">
        <f t="shared" si="643"/>
        <v/>
      </c>
      <c r="N325" s="72" t="str">
        <f t="shared" si="643"/>
        <v/>
      </c>
      <c r="O325" s="71" t="str">
        <f t="shared" si="643"/>
        <v/>
      </c>
      <c r="P325" s="72" t="str">
        <f t="shared" si="643"/>
        <v/>
      </c>
      <c r="Q325" s="71" t="str">
        <f t="shared" si="643"/>
        <v/>
      </c>
      <c r="R325" s="72" t="str">
        <f t="shared" si="643"/>
        <v/>
      </c>
      <c r="S325" s="71" t="str">
        <f t="shared" si="643"/>
        <v/>
      </c>
      <c r="T325" s="72" t="str">
        <f t="shared" si="643"/>
        <v/>
      </c>
      <c r="U325" s="71" t="str">
        <f t="shared" si="643"/>
        <v/>
      </c>
      <c r="V325" s="72" t="str">
        <f t="shared" si="643"/>
        <v/>
      </c>
      <c r="W325" s="73" t="str">
        <f t="shared" si="643"/>
        <v/>
      </c>
      <c r="X325" s="74" t="str">
        <f t="shared" ref="X325:AM325" si="644">IF($G325=X$4&amp;"-"&amp;X$5,IF(COUNTIF($G$6:$G325,"="&amp;$G325)&gt;1000,"",MAX(X$6:X324)+1),"")</f>
        <v/>
      </c>
      <c r="Y325" s="75" t="str">
        <f t="shared" si="644"/>
        <v/>
      </c>
      <c r="Z325" s="74" t="str">
        <f t="shared" si="644"/>
        <v/>
      </c>
      <c r="AA325" s="75" t="str">
        <f t="shared" si="644"/>
        <v/>
      </c>
      <c r="AB325" s="74" t="str">
        <f t="shared" si="644"/>
        <v/>
      </c>
      <c r="AC325" s="75" t="str">
        <f t="shared" si="644"/>
        <v/>
      </c>
      <c r="AD325" s="74" t="str">
        <f t="shared" si="644"/>
        <v/>
      </c>
      <c r="AE325" s="75" t="str">
        <f t="shared" si="644"/>
        <v/>
      </c>
      <c r="AF325" s="74" t="str">
        <f t="shared" si="644"/>
        <v/>
      </c>
      <c r="AG325" s="75" t="str">
        <f t="shared" si="644"/>
        <v/>
      </c>
      <c r="AH325" s="74" t="str">
        <f t="shared" si="644"/>
        <v/>
      </c>
      <c r="AI325" s="75" t="str">
        <f t="shared" si="644"/>
        <v/>
      </c>
      <c r="AJ325" s="74" t="str">
        <f t="shared" si="644"/>
        <v/>
      </c>
      <c r="AK325" s="75" t="str">
        <f t="shared" si="644"/>
        <v/>
      </c>
      <c r="AL325" s="74" t="str">
        <f t="shared" si="644"/>
        <v/>
      </c>
      <c r="AM325" s="76" t="str">
        <f t="shared" si="644"/>
        <v/>
      </c>
    </row>
    <row r="326" ht="15.75" customHeight="1">
      <c r="A326" s="64"/>
      <c r="B326" s="68"/>
      <c r="C326" s="52"/>
      <c r="D326" s="62"/>
      <c r="E326" s="62"/>
      <c r="F326" s="62"/>
      <c r="G326" s="69"/>
      <c r="H326" s="77" t="str">
        <f t="shared" ref="H326:W326" si="645">IF($G326=H$4&amp;"-"&amp;H$5,IF(COUNTIF($G$6:$G326,"="&amp;$G326)&gt;5,"",$F326),"")</f>
        <v/>
      </c>
      <c r="I326" s="55" t="str">
        <f t="shared" si="645"/>
        <v/>
      </c>
      <c r="J326" s="56" t="str">
        <f t="shared" si="645"/>
        <v/>
      </c>
      <c r="K326" s="55" t="str">
        <f t="shared" si="645"/>
        <v/>
      </c>
      <c r="L326" s="56" t="str">
        <f t="shared" si="645"/>
        <v/>
      </c>
      <c r="M326" s="55" t="str">
        <f t="shared" si="645"/>
        <v/>
      </c>
      <c r="N326" s="56" t="str">
        <f t="shared" si="645"/>
        <v/>
      </c>
      <c r="O326" s="55" t="str">
        <f t="shared" si="645"/>
        <v/>
      </c>
      <c r="P326" s="56" t="str">
        <f t="shared" si="645"/>
        <v/>
      </c>
      <c r="Q326" s="55" t="str">
        <f t="shared" si="645"/>
        <v/>
      </c>
      <c r="R326" s="56" t="str">
        <f t="shared" si="645"/>
        <v/>
      </c>
      <c r="S326" s="55" t="str">
        <f t="shared" si="645"/>
        <v/>
      </c>
      <c r="T326" s="56" t="str">
        <f t="shared" si="645"/>
        <v/>
      </c>
      <c r="U326" s="55" t="str">
        <f t="shared" si="645"/>
        <v/>
      </c>
      <c r="V326" s="56" t="str">
        <f t="shared" si="645"/>
        <v/>
      </c>
      <c r="W326" s="57" t="str">
        <f t="shared" si="645"/>
        <v/>
      </c>
      <c r="X326" s="58" t="str">
        <f t="shared" ref="X326:AM326" si="646">IF($G326=X$4&amp;"-"&amp;X$5,IF(COUNTIF($G$6:$G326,"="&amp;$G326)&gt;1000,"",MAX(X$6:X325)+1),"")</f>
        <v/>
      </c>
      <c r="Y326" s="59" t="str">
        <f t="shared" si="646"/>
        <v/>
      </c>
      <c r="Z326" s="58" t="str">
        <f t="shared" si="646"/>
        <v/>
      </c>
      <c r="AA326" s="59" t="str">
        <f t="shared" si="646"/>
        <v/>
      </c>
      <c r="AB326" s="58" t="str">
        <f t="shared" si="646"/>
        <v/>
      </c>
      <c r="AC326" s="59" t="str">
        <f t="shared" si="646"/>
        <v/>
      </c>
      <c r="AD326" s="58" t="str">
        <f t="shared" si="646"/>
        <v/>
      </c>
      <c r="AE326" s="59" t="str">
        <f t="shared" si="646"/>
        <v/>
      </c>
      <c r="AF326" s="58" t="str">
        <f t="shared" si="646"/>
        <v/>
      </c>
      <c r="AG326" s="59" t="str">
        <f t="shared" si="646"/>
        <v/>
      </c>
      <c r="AH326" s="58" t="str">
        <f t="shared" si="646"/>
        <v/>
      </c>
      <c r="AI326" s="59" t="str">
        <f t="shared" si="646"/>
        <v/>
      </c>
      <c r="AJ326" s="58" t="str">
        <f t="shared" si="646"/>
        <v/>
      </c>
      <c r="AK326" s="59" t="str">
        <f t="shared" si="646"/>
        <v/>
      </c>
      <c r="AL326" s="58" t="str">
        <f t="shared" si="646"/>
        <v/>
      </c>
      <c r="AM326" s="60" t="str">
        <f t="shared" si="646"/>
        <v/>
      </c>
    </row>
    <row r="327" ht="15.75" customHeight="1">
      <c r="A327" s="61"/>
      <c r="B327" s="68"/>
      <c r="C327" s="52"/>
      <c r="D327" s="62"/>
      <c r="E327" s="62"/>
      <c r="F327" s="62"/>
      <c r="G327" s="69"/>
      <c r="H327" s="22" t="str">
        <f t="shared" ref="H327:W327" si="647">IF($G327=H$4&amp;"-"&amp;H$5,IF(COUNTIF($G$6:$G327,"="&amp;$G327)&gt;5,"",$F327),"")</f>
        <v/>
      </c>
      <c r="I327" s="23" t="str">
        <f t="shared" si="647"/>
        <v/>
      </c>
      <c r="J327" s="24" t="str">
        <f t="shared" si="647"/>
        <v/>
      </c>
      <c r="K327" s="23" t="str">
        <f t="shared" si="647"/>
        <v/>
      </c>
      <c r="L327" s="24" t="str">
        <f t="shared" si="647"/>
        <v/>
      </c>
      <c r="M327" s="23" t="str">
        <f t="shared" si="647"/>
        <v/>
      </c>
      <c r="N327" s="24" t="str">
        <f t="shared" si="647"/>
        <v/>
      </c>
      <c r="O327" s="23" t="str">
        <f t="shared" si="647"/>
        <v/>
      </c>
      <c r="P327" s="24" t="str">
        <f t="shared" si="647"/>
        <v/>
      </c>
      <c r="Q327" s="23" t="str">
        <f t="shared" si="647"/>
        <v/>
      </c>
      <c r="R327" s="24" t="str">
        <f t="shared" si="647"/>
        <v/>
      </c>
      <c r="S327" s="23" t="str">
        <f t="shared" si="647"/>
        <v/>
      </c>
      <c r="T327" s="24" t="str">
        <f t="shared" si="647"/>
        <v/>
      </c>
      <c r="U327" s="23" t="str">
        <f t="shared" si="647"/>
        <v/>
      </c>
      <c r="V327" s="24" t="str">
        <f t="shared" si="647"/>
        <v/>
      </c>
      <c r="W327" s="25" t="str">
        <f t="shared" si="647"/>
        <v/>
      </c>
      <c r="X327" s="58" t="str">
        <f t="shared" ref="X327:AM327" si="648">IF($G327=X$4&amp;"-"&amp;X$5,IF(COUNTIF($G$6:$G327,"="&amp;$G327)&gt;1000,"",MAX(X$6:X326)+1),"")</f>
        <v/>
      </c>
      <c r="Y327" s="59" t="str">
        <f t="shared" si="648"/>
        <v/>
      </c>
      <c r="Z327" s="58" t="str">
        <f t="shared" si="648"/>
        <v/>
      </c>
      <c r="AA327" s="59" t="str">
        <f t="shared" si="648"/>
        <v/>
      </c>
      <c r="AB327" s="58" t="str">
        <f t="shared" si="648"/>
        <v/>
      </c>
      <c r="AC327" s="59" t="str">
        <f t="shared" si="648"/>
        <v/>
      </c>
      <c r="AD327" s="58" t="str">
        <f t="shared" si="648"/>
        <v/>
      </c>
      <c r="AE327" s="59" t="str">
        <f t="shared" si="648"/>
        <v/>
      </c>
      <c r="AF327" s="58" t="str">
        <f t="shared" si="648"/>
        <v/>
      </c>
      <c r="AG327" s="59" t="str">
        <f t="shared" si="648"/>
        <v/>
      </c>
      <c r="AH327" s="58" t="str">
        <f t="shared" si="648"/>
        <v/>
      </c>
      <c r="AI327" s="59" t="str">
        <f t="shared" si="648"/>
        <v/>
      </c>
      <c r="AJ327" s="58" t="str">
        <f t="shared" si="648"/>
        <v/>
      </c>
      <c r="AK327" s="59" t="str">
        <f t="shared" si="648"/>
        <v/>
      </c>
      <c r="AL327" s="58" t="str">
        <f t="shared" si="648"/>
        <v/>
      </c>
      <c r="AM327" s="60" t="str">
        <f t="shared" si="648"/>
        <v/>
      </c>
    </row>
    <row r="328" ht="15.75" customHeight="1">
      <c r="A328" s="64"/>
      <c r="B328" s="68"/>
      <c r="C328" s="52"/>
      <c r="D328" s="62"/>
      <c r="E328" s="62"/>
      <c r="F328" s="62"/>
      <c r="G328" s="69"/>
      <c r="H328" s="22" t="str">
        <f t="shared" ref="H328:W328" si="649">IF($G328=H$4&amp;"-"&amp;H$5,IF(COUNTIF($G$6:$G328,"="&amp;$G328)&gt;5,"",$F328),"")</f>
        <v/>
      </c>
      <c r="I328" s="23" t="str">
        <f t="shared" si="649"/>
        <v/>
      </c>
      <c r="J328" s="24" t="str">
        <f t="shared" si="649"/>
        <v/>
      </c>
      <c r="K328" s="23" t="str">
        <f t="shared" si="649"/>
        <v/>
      </c>
      <c r="L328" s="24" t="str">
        <f t="shared" si="649"/>
        <v/>
      </c>
      <c r="M328" s="23" t="str">
        <f t="shared" si="649"/>
        <v/>
      </c>
      <c r="N328" s="24" t="str">
        <f t="shared" si="649"/>
        <v/>
      </c>
      <c r="O328" s="23" t="str">
        <f t="shared" si="649"/>
        <v/>
      </c>
      <c r="P328" s="24" t="str">
        <f t="shared" si="649"/>
        <v/>
      </c>
      <c r="Q328" s="23" t="str">
        <f t="shared" si="649"/>
        <v/>
      </c>
      <c r="R328" s="24" t="str">
        <f t="shared" si="649"/>
        <v/>
      </c>
      <c r="S328" s="23" t="str">
        <f t="shared" si="649"/>
        <v/>
      </c>
      <c r="T328" s="24" t="str">
        <f t="shared" si="649"/>
        <v/>
      </c>
      <c r="U328" s="23" t="str">
        <f t="shared" si="649"/>
        <v/>
      </c>
      <c r="V328" s="24" t="str">
        <f t="shared" si="649"/>
        <v/>
      </c>
      <c r="W328" s="25" t="str">
        <f t="shared" si="649"/>
        <v/>
      </c>
      <c r="X328" s="58" t="str">
        <f t="shared" ref="X328:AM328" si="650">IF($G328=X$4&amp;"-"&amp;X$5,IF(COUNTIF($G$6:$G328,"="&amp;$G328)&gt;1000,"",MAX(X$6:X327)+1),"")</f>
        <v/>
      </c>
      <c r="Y328" s="59" t="str">
        <f t="shared" si="650"/>
        <v/>
      </c>
      <c r="Z328" s="58" t="str">
        <f t="shared" si="650"/>
        <v/>
      </c>
      <c r="AA328" s="59" t="str">
        <f t="shared" si="650"/>
        <v/>
      </c>
      <c r="AB328" s="58" t="str">
        <f t="shared" si="650"/>
        <v/>
      </c>
      <c r="AC328" s="59" t="str">
        <f t="shared" si="650"/>
        <v/>
      </c>
      <c r="AD328" s="58" t="str">
        <f t="shared" si="650"/>
        <v/>
      </c>
      <c r="AE328" s="59" t="str">
        <f t="shared" si="650"/>
        <v/>
      </c>
      <c r="AF328" s="58" t="str">
        <f t="shared" si="650"/>
        <v/>
      </c>
      <c r="AG328" s="59" t="str">
        <f t="shared" si="650"/>
        <v/>
      </c>
      <c r="AH328" s="58" t="str">
        <f t="shared" si="650"/>
        <v/>
      </c>
      <c r="AI328" s="59" t="str">
        <f t="shared" si="650"/>
        <v/>
      </c>
      <c r="AJ328" s="58" t="str">
        <f t="shared" si="650"/>
        <v/>
      </c>
      <c r="AK328" s="59" t="str">
        <f t="shared" si="650"/>
        <v/>
      </c>
      <c r="AL328" s="58" t="str">
        <f t="shared" si="650"/>
        <v/>
      </c>
      <c r="AM328" s="60" t="str">
        <f t="shared" si="650"/>
        <v/>
      </c>
    </row>
    <row r="329" ht="15.75" customHeight="1">
      <c r="A329" s="61"/>
      <c r="B329" s="68"/>
      <c r="C329" s="52"/>
      <c r="D329" s="62"/>
      <c r="E329" s="62"/>
      <c r="F329" s="62"/>
      <c r="G329" s="69"/>
      <c r="H329" s="22" t="str">
        <f t="shared" ref="H329:W329" si="651">IF($G329=H$4&amp;"-"&amp;H$5,IF(COUNTIF($G$6:$G329,"="&amp;$G329)&gt;5,"",$F329),"")</f>
        <v/>
      </c>
      <c r="I329" s="23" t="str">
        <f t="shared" si="651"/>
        <v/>
      </c>
      <c r="J329" s="24" t="str">
        <f t="shared" si="651"/>
        <v/>
      </c>
      <c r="K329" s="23" t="str">
        <f t="shared" si="651"/>
        <v/>
      </c>
      <c r="L329" s="24" t="str">
        <f t="shared" si="651"/>
        <v/>
      </c>
      <c r="M329" s="23" t="str">
        <f t="shared" si="651"/>
        <v/>
      </c>
      <c r="N329" s="24" t="str">
        <f t="shared" si="651"/>
        <v/>
      </c>
      <c r="O329" s="23" t="str">
        <f t="shared" si="651"/>
        <v/>
      </c>
      <c r="P329" s="24" t="str">
        <f t="shared" si="651"/>
        <v/>
      </c>
      <c r="Q329" s="23" t="str">
        <f t="shared" si="651"/>
        <v/>
      </c>
      <c r="R329" s="24" t="str">
        <f t="shared" si="651"/>
        <v/>
      </c>
      <c r="S329" s="23" t="str">
        <f t="shared" si="651"/>
        <v/>
      </c>
      <c r="T329" s="24" t="str">
        <f t="shared" si="651"/>
        <v/>
      </c>
      <c r="U329" s="23" t="str">
        <f t="shared" si="651"/>
        <v/>
      </c>
      <c r="V329" s="24" t="str">
        <f t="shared" si="651"/>
        <v/>
      </c>
      <c r="W329" s="25" t="str">
        <f t="shared" si="651"/>
        <v/>
      </c>
      <c r="X329" s="58" t="str">
        <f t="shared" ref="X329:AM329" si="652">IF($G329=X$4&amp;"-"&amp;X$5,IF(COUNTIF($G$6:$G329,"="&amp;$G329)&gt;1000,"",MAX(X$6:X328)+1),"")</f>
        <v/>
      </c>
      <c r="Y329" s="59" t="str">
        <f t="shared" si="652"/>
        <v/>
      </c>
      <c r="Z329" s="58" t="str">
        <f t="shared" si="652"/>
        <v/>
      </c>
      <c r="AA329" s="59" t="str">
        <f t="shared" si="652"/>
        <v/>
      </c>
      <c r="AB329" s="58" t="str">
        <f t="shared" si="652"/>
        <v/>
      </c>
      <c r="AC329" s="59" t="str">
        <f t="shared" si="652"/>
        <v/>
      </c>
      <c r="AD329" s="58" t="str">
        <f t="shared" si="652"/>
        <v/>
      </c>
      <c r="AE329" s="59" t="str">
        <f t="shared" si="652"/>
        <v/>
      </c>
      <c r="AF329" s="58" t="str">
        <f t="shared" si="652"/>
        <v/>
      </c>
      <c r="AG329" s="59" t="str">
        <f t="shared" si="652"/>
        <v/>
      </c>
      <c r="AH329" s="58" t="str">
        <f t="shared" si="652"/>
        <v/>
      </c>
      <c r="AI329" s="59" t="str">
        <f t="shared" si="652"/>
        <v/>
      </c>
      <c r="AJ329" s="58" t="str">
        <f t="shared" si="652"/>
        <v/>
      </c>
      <c r="AK329" s="59" t="str">
        <f t="shared" si="652"/>
        <v/>
      </c>
      <c r="AL329" s="58" t="str">
        <f t="shared" si="652"/>
        <v/>
      </c>
      <c r="AM329" s="60" t="str">
        <f t="shared" si="652"/>
        <v/>
      </c>
    </row>
    <row r="330" ht="15.75" customHeight="1">
      <c r="A330" s="64"/>
      <c r="B330" s="68"/>
      <c r="C330" s="52"/>
      <c r="D330" s="62"/>
      <c r="E330" s="62"/>
      <c r="F330" s="62"/>
      <c r="G330" s="69"/>
      <c r="H330" s="22" t="str">
        <f t="shared" ref="H330:W330" si="653">IF($G330=H$4&amp;"-"&amp;H$5,IF(COUNTIF($G$6:$G330,"="&amp;$G330)&gt;5,"",$F330),"")</f>
        <v/>
      </c>
      <c r="I330" s="23" t="str">
        <f t="shared" si="653"/>
        <v/>
      </c>
      <c r="J330" s="24" t="str">
        <f t="shared" si="653"/>
        <v/>
      </c>
      <c r="K330" s="23" t="str">
        <f t="shared" si="653"/>
        <v/>
      </c>
      <c r="L330" s="24" t="str">
        <f t="shared" si="653"/>
        <v/>
      </c>
      <c r="M330" s="23" t="str">
        <f t="shared" si="653"/>
        <v/>
      </c>
      <c r="N330" s="24" t="str">
        <f t="shared" si="653"/>
        <v/>
      </c>
      <c r="O330" s="23" t="str">
        <f t="shared" si="653"/>
        <v/>
      </c>
      <c r="P330" s="24" t="str">
        <f t="shared" si="653"/>
        <v/>
      </c>
      <c r="Q330" s="23" t="str">
        <f t="shared" si="653"/>
        <v/>
      </c>
      <c r="R330" s="24" t="str">
        <f t="shared" si="653"/>
        <v/>
      </c>
      <c r="S330" s="23" t="str">
        <f t="shared" si="653"/>
        <v/>
      </c>
      <c r="T330" s="24" t="str">
        <f t="shared" si="653"/>
        <v/>
      </c>
      <c r="U330" s="23" t="str">
        <f t="shared" si="653"/>
        <v/>
      </c>
      <c r="V330" s="24" t="str">
        <f t="shared" si="653"/>
        <v/>
      </c>
      <c r="W330" s="25" t="str">
        <f t="shared" si="653"/>
        <v/>
      </c>
      <c r="X330" s="58" t="str">
        <f t="shared" ref="X330:AM330" si="654">IF($G330=X$4&amp;"-"&amp;X$5,IF(COUNTIF($G$6:$G330,"="&amp;$G330)&gt;1000,"",MAX(X$6:X329)+1),"")</f>
        <v/>
      </c>
      <c r="Y330" s="59" t="str">
        <f t="shared" si="654"/>
        <v/>
      </c>
      <c r="Z330" s="58" t="str">
        <f t="shared" si="654"/>
        <v/>
      </c>
      <c r="AA330" s="59" t="str">
        <f t="shared" si="654"/>
        <v/>
      </c>
      <c r="AB330" s="58" t="str">
        <f t="shared" si="654"/>
        <v/>
      </c>
      <c r="AC330" s="59" t="str">
        <f t="shared" si="654"/>
        <v/>
      </c>
      <c r="AD330" s="58" t="str">
        <f t="shared" si="654"/>
        <v/>
      </c>
      <c r="AE330" s="59" t="str">
        <f t="shared" si="654"/>
        <v/>
      </c>
      <c r="AF330" s="58" t="str">
        <f t="shared" si="654"/>
        <v/>
      </c>
      <c r="AG330" s="59" t="str">
        <f t="shared" si="654"/>
        <v/>
      </c>
      <c r="AH330" s="58" t="str">
        <f t="shared" si="654"/>
        <v/>
      </c>
      <c r="AI330" s="59" t="str">
        <f t="shared" si="654"/>
        <v/>
      </c>
      <c r="AJ330" s="58" t="str">
        <f t="shared" si="654"/>
        <v/>
      </c>
      <c r="AK330" s="59" t="str">
        <f t="shared" si="654"/>
        <v/>
      </c>
      <c r="AL330" s="58" t="str">
        <f t="shared" si="654"/>
        <v/>
      </c>
      <c r="AM330" s="60" t="str">
        <f t="shared" si="654"/>
        <v/>
      </c>
    </row>
    <row r="331" ht="15.75" customHeight="1">
      <c r="A331" s="61"/>
      <c r="B331" s="68"/>
      <c r="C331" s="52"/>
      <c r="D331" s="62"/>
      <c r="E331" s="62"/>
      <c r="F331" s="62"/>
      <c r="G331" s="69"/>
      <c r="H331" s="22" t="str">
        <f t="shared" ref="H331:W331" si="655">IF($G331=H$4&amp;"-"&amp;H$5,IF(COUNTIF($G$6:$G331,"="&amp;$G331)&gt;5,"",$F331),"")</f>
        <v/>
      </c>
      <c r="I331" s="23" t="str">
        <f t="shared" si="655"/>
        <v/>
      </c>
      <c r="J331" s="24" t="str">
        <f t="shared" si="655"/>
        <v/>
      </c>
      <c r="K331" s="23" t="str">
        <f t="shared" si="655"/>
        <v/>
      </c>
      <c r="L331" s="24" t="str">
        <f t="shared" si="655"/>
        <v/>
      </c>
      <c r="M331" s="23" t="str">
        <f t="shared" si="655"/>
        <v/>
      </c>
      <c r="N331" s="24" t="str">
        <f t="shared" si="655"/>
        <v/>
      </c>
      <c r="O331" s="23" t="str">
        <f t="shared" si="655"/>
        <v/>
      </c>
      <c r="P331" s="24" t="str">
        <f t="shared" si="655"/>
        <v/>
      </c>
      <c r="Q331" s="23" t="str">
        <f t="shared" si="655"/>
        <v/>
      </c>
      <c r="R331" s="24" t="str">
        <f t="shared" si="655"/>
        <v/>
      </c>
      <c r="S331" s="23" t="str">
        <f t="shared" si="655"/>
        <v/>
      </c>
      <c r="T331" s="24" t="str">
        <f t="shared" si="655"/>
        <v/>
      </c>
      <c r="U331" s="23" t="str">
        <f t="shared" si="655"/>
        <v/>
      </c>
      <c r="V331" s="24" t="str">
        <f t="shared" si="655"/>
        <v/>
      </c>
      <c r="W331" s="25" t="str">
        <f t="shared" si="655"/>
        <v/>
      </c>
      <c r="X331" s="58" t="str">
        <f t="shared" ref="X331:AM331" si="656">IF($G331=X$4&amp;"-"&amp;X$5,IF(COUNTIF($G$6:$G331,"="&amp;$G331)&gt;1000,"",MAX(X$6:X330)+1),"")</f>
        <v/>
      </c>
      <c r="Y331" s="59" t="str">
        <f t="shared" si="656"/>
        <v/>
      </c>
      <c r="Z331" s="58" t="str">
        <f t="shared" si="656"/>
        <v/>
      </c>
      <c r="AA331" s="59" t="str">
        <f t="shared" si="656"/>
        <v/>
      </c>
      <c r="AB331" s="58" t="str">
        <f t="shared" si="656"/>
        <v/>
      </c>
      <c r="AC331" s="59" t="str">
        <f t="shared" si="656"/>
        <v/>
      </c>
      <c r="AD331" s="58" t="str">
        <f t="shared" si="656"/>
        <v/>
      </c>
      <c r="AE331" s="59" t="str">
        <f t="shared" si="656"/>
        <v/>
      </c>
      <c r="AF331" s="58" t="str">
        <f t="shared" si="656"/>
        <v/>
      </c>
      <c r="AG331" s="59" t="str">
        <f t="shared" si="656"/>
        <v/>
      </c>
      <c r="AH331" s="58" t="str">
        <f t="shared" si="656"/>
        <v/>
      </c>
      <c r="AI331" s="59" t="str">
        <f t="shared" si="656"/>
        <v/>
      </c>
      <c r="AJ331" s="58" t="str">
        <f t="shared" si="656"/>
        <v/>
      </c>
      <c r="AK331" s="59" t="str">
        <f t="shared" si="656"/>
        <v/>
      </c>
      <c r="AL331" s="58" t="str">
        <f t="shared" si="656"/>
        <v/>
      </c>
      <c r="AM331" s="60" t="str">
        <f t="shared" si="656"/>
        <v/>
      </c>
    </row>
    <row r="332" ht="15.75" customHeight="1">
      <c r="A332" s="64"/>
      <c r="B332" s="68"/>
      <c r="C332" s="52"/>
      <c r="D332" s="62"/>
      <c r="E332" s="62"/>
      <c r="F332" s="62"/>
      <c r="G332" s="69"/>
      <c r="H332" s="22" t="str">
        <f t="shared" ref="H332:W332" si="657">IF($G332=H$4&amp;"-"&amp;H$5,IF(COUNTIF($G$6:$G332,"="&amp;$G332)&gt;5,"",$F332),"")</f>
        <v/>
      </c>
      <c r="I332" s="23" t="str">
        <f t="shared" si="657"/>
        <v/>
      </c>
      <c r="J332" s="24" t="str">
        <f t="shared" si="657"/>
        <v/>
      </c>
      <c r="K332" s="23" t="str">
        <f t="shared" si="657"/>
        <v/>
      </c>
      <c r="L332" s="24" t="str">
        <f t="shared" si="657"/>
        <v/>
      </c>
      <c r="M332" s="23" t="str">
        <f t="shared" si="657"/>
        <v/>
      </c>
      <c r="N332" s="24" t="str">
        <f t="shared" si="657"/>
        <v/>
      </c>
      <c r="O332" s="23" t="str">
        <f t="shared" si="657"/>
        <v/>
      </c>
      <c r="P332" s="24" t="str">
        <f t="shared" si="657"/>
        <v/>
      </c>
      <c r="Q332" s="23" t="str">
        <f t="shared" si="657"/>
        <v/>
      </c>
      <c r="R332" s="24" t="str">
        <f t="shared" si="657"/>
        <v/>
      </c>
      <c r="S332" s="23" t="str">
        <f t="shared" si="657"/>
        <v/>
      </c>
      <c r="T332" s="24" t="str">
        <f t="shared" si="657"/>
        <v/>
      </c>
      <c r="U332" s="23" t="str">
        <f t="shared" si="657"/>
        <v/>
      </c>
      <c r="V332" s="24" t="str">
        <f t="shared" si="657"/>
        <v/>
      </c>
      <c r="W332" s="25" t="str">
        <f t="shared" si="657"/>
        <v/>
      </c>
      <c r="X332" s="58" t="str">
        <f t="shared" ref="X332:AM332" si="658">IF($G332=X$4&amp;"-"&amp;X$5,IF(COUNTIF($G$6:$G332,"="&amp;$G332)&gt;1000,"",MAX(X$6:X331)+1),"")</f>
        <v/>
      </c>
      <c r="Y332" s="59" t="str">
        <f t="shared" si="658"/>
        <v/>
      </c>
      <c r="Z332" s="58" t="str">
        <f t="shared" si="658"/>
        <v/>
      </c>
      <c r="AA332" s="59" t="str">
        <f t="shared" si="658"/>
        <v/>
      </c>
      <c r="AB332" s="58" t="str">
        <f t="shared" si="658"/>
        <v/>
      </c>
      <c r="AC332" s="59" t="str">
        <f t="shared" si="658"/>
        <v/>
      </c>
      <c r="AD332" s="58" t="str">
        <f t="shared" si="658"/>
        <v/>
      </c>
      <c r="AE332" s="59" t="str">
        <f t="shared" si="658"/>
        <v/>
      </c>
      <c r="AF332" s="58" t="str">
        <f t="shared" si="658"/>
        <v/>
      </c>
      <c r="AG332" s="59" t="str">
        <f t="shared" si="658"/>
        <v/>
      </c>
      <c r="AH332" s="58" t="str">
        <f t="shared" si="658"/>
        <v/>
      </c>
      <c r="AI332" s="59" t="str">
        <f t="shared" si="658"/>
        <v/>
      </c>
      <c r="AJ332" s="58" t="str">
        <f t="shared" si="658"/>
        <v/>
      </c>
      <c r="AK332" s="59" t="str">
        <f t="shared" si="658"/>
        <v/>
      </c>
      <c r="AL332" s="58" t="str">
        <f t="shared" si="658"/>
        <v/>
      </c>
      <c r="AM332" s="60" t="str">
        <f t="shared" si="658"/>
        <v/>
      </c>
    </row>
    <row r="333" ht="15.75" customHeight="1">
      <c r="A333" s="61"/>
      <c r="B333" s="68"/>
      <c r="C333" s="52"/>
      <c r="D333" s="62"/>
      <c r="E333" s="62"/>
      <c r="F333" s="62"/>
      <c r="G333" s="69"/>
      <c r="H333" s="22" t="str">
        <f t="shared" ref="H333:W333" si="659">IF($G333=H$4&amp;"-"&amp;H$5,IF(COUNTIF($G$6:$G333,"="&amp;$G333)&gt;5,"",$F333),"")</f>
        <v/>
      </c>
      <c r="I333" s="23" t="str">
        <f t="shared" si="659"/>
        <v/>
      </c>
      <c r="J333" s="24" t="str">
        <f t="shared" si="659"/>
        <v/>
      </c>
      <c r="K333" s="23" t="str">
        <f t="shared" si="659"/>
        <v/>
      </c>
      <c r="L333" s="24" t="str">
        <f t="shared" si="659"/>
        <v/>
      </c>
      <c r="M333" s="23" t="str">
        <f t="shared" si="659"/>
        <v/>
      </c>
      <c r="N333" s="24" t="str">
        <f t="shared" si="659"/>
        <v/>
      </c>
      <c r="O333" s="23" t="str">
        <f t="shared" si="659"/>
        <v/>
      </c>
      <c r="P333" s="24" t="str">
        <f t="shared" si="659"/>
        <v/>
      </c>
      <c r="Q333" s="23" t="str">
        <f t="shared" si="659"/>
        <v/>
      </c>
      <c r="R333" s="24" t="str">
        <f t="shared" si="659"/>
        <v/>
      </c>
      <c r="S333" s="23" t="str">
        <f t="shared" si="659"/>
        <v/>
      </c>
      <c r="T333" s="24" t="str">
        <f t="shared" si="659"/>
        <v/>
      </c>
      <c r="U333" s="23" t="str">
        <f t="shared" si="659"/>
        <v/>
      </c>
      <c r="V333" s="24" t="str">
        <f t="shared" si="659"/>
        <v/>
      </c>
      <c r="W333" s="25" t="str">
        <f t="shared" si="659"/>
        <v/>
      </c>
      <c r="X333" s="58" t="str">
        <f t="shared" ref="X333:AM333" si="660">IF($G333=X$4&amp;"-"&amp;X$5,IF(COUNTIF($G$6:$G333,"="&amp;$G333)&gt;1000,"",MAX(X$6:X332)+1),"")</f>
        <v/>
      </c>
      <c r="Y333" s="59" t="str">
        <f t="shared" si="660"/>
        <v/>
      </c>
      <c r="Z333" s="58" t="str">
        <f t="shared" si="660"/>
        <v/>
      </c>
      <c r="AA333" s="59" t="str">
        <f t="shared" si="660"/>
        <v/>
      </c>
      <c r="AB333" s="58" t="str">
        <f t="shared" si="660"/>
        <v/>
      </c>
      <c r="AC333" s="59" t="str">
        <f t="shared" si="660"/>
        <v/>
      </c>
      <c r="AD333" s="58" t="str">
        <f t="shared" si="660"/>
        <v/>
      </c>
      <c r="AE333" s="59" t="str">
        <f t="shared" si="660"/>
        <v/>
      </c>
      <c r="AF333" s="58" t="str">
        <f t="shared" si="660"/>
        <v/>
      </c>
      <c r="AG333" s="59" t="str">
        <f t="shared" si="660"/>
        <v/>
      </c>
      <c r="AH333" s="58" t="str">
        <f t="shared" si="660"/>
        <v/>
      </c>
      <c r="AI333" s="59" t="str">
        <f t="shared" si="660"/>
        <v/>
      </c>
      <c r="AJ333" s="58" t="str">
        <f t="shared" si="660"/>
        <v/>
      </c>
      <c r="AK333" s="59" t="str">
        <f t="shared" si="660"/>
        <v/>
      </c>
      <c r="AL333" s="58" t="str">
        <f t="shared" si="660"/>
        <v/>
      </c>
      <c r="AM333" s="60" t="str">
        <f t="shared" si="660"/>
        <v/>
      </c>
    </row>
    <row r="334" ht="15.75" customHeight="1">
      <c r="A334" s="64"/>
      <c r="B334" s="68"/>
      <c r="C334" s="52"/>
      <c r="D334" s="62"/>
      <c r="E334" s="62"/>
      <c r="F334" s="62"/>
      <c r="G334" s="69"/>
      <c r="H334" s="22" t="str">
        <f t="shared" ref="H334:W334" si="661">IF($G334=H$4&amp;"-"&amp;H$5,IF(COUNTIF($G$6:$G334,"="&amp;$G334)&gt;5,"",$F334),"")</f>
        <v/>
      </c>
      <c r="I334" s="23" t="str">
        <f t="shared" si="661"/>
        <v/>
      </c>
      <c r="J334" s="24" t="str">
        <f t="shared" si="661"/>
        <v/>
      </c>
      <c r="K334" s="23" t="str">
        <f t="shared" si="661"/>
        <v/>
      </c>
      <c r="L334" s="24" t="str">
        <f t="shared" si="661"/>
        <v/>
      </c>
      <c r="M334" s="23" t="str">
        <f t="shared" si="661"/>
        <v/>
      </c>
      <c r="N334" s="24" t="str">
        <f t="shared" si="661"/>
        <v/>
      </c>
      <c r="O334" s="23" t="str">
        <f t="shared" si="661"/>
        <v/>
      </c>
      <c r="P334" s="24" t="str">
        <f t="shared" si="661"/>
        <v/>
      </c>
      <c r="Q334" s="23" t="str">
        <f t="shared" si="661"/>
        <v/>
      </c>
      <c r="R334" s="24" t="str">
        <f t="shared" si="661"/>
        <v/>
      </c>
      <c r="S334" s="23" t="str">
        <f t="shared" si="661"/>
        <v/>
      </c>
      <c r="T334" s="24" t="str">
        <f t="shared" si="661"/>
        <v/>
      </c>
      <c r="U334" s="23" t="str">
        <f t="shared" si="661"/>
        <v/>
      </c>
      <c r="V334" s="24" t="str">
        <f t="shared" si="661"/>
        <v/>
      </c>
      <c r="W334" s="25" t="str">
        <f t="shared" si="661"/>
        <v/>
      </c>
      <c r="X334" s="58" t="str">
        <f t="shared" ref="X334:AM334" si="662">IF($G334=X$4&amp;"-"&amp;X$5,IF(COUNTIF($G$6:$G334,"="&amp;$G334)&gt;1000,"",MAX(X$6:X333)+1),"")</f>
        <v/>
      </c>
      <c r="Y334" s="59" t="str">
        <f t="shared" si="662"/>
        <v/>
      </c>
      <c r="Z334" s="58" t="str">
        <f t="shared" si="662"/>
        <v/>
      </c>
      <c r="AA334" s="59" t="str">
        <f t="shared" si="662"/>
        <v/>
      </c>
      <c r="AB334" s="58" t="str">
        <f t="shared" si="662"/>
        <v/>
      </c>
      <c r="AC334" s="59" t="str">
        <f t="shared" si="662"/>
        <v/>
      </c>
      <c r="AD334" s="58" t="str">
        <f t="shared" si="662"/>
        <v/>
      </c>
      <c r="AE334" s="59" t="str">
        <f t="shared" si="662"/>
        <v/>
      </c>
      <c r="AF334" s="58" t="str">
        <f t="shared" si="662"/>
        <v/>
      </c>
      <c r="AG334" s="59" t="str">
        <f t="shared" si="662"/>
        <v/>
      </c>
      <c r="AH334" s="58" t="str">
        <f t="shared" si="662"/>
        <v/>
      </c>
      <c r="AI334" s="59" t="str">
        <f t="shared" si="662"/>
        <v/>
      </c>
      <c r="AJ334" s="58" t="str">
        <f t="shared" si="662"/>
        <v/>
      </c>
      <c r="AK334" s="59" t="str">
        <f t="shared" si="662"/>
        <v/>
      </c>
      <c r="AL334" s="58" t="str">
        <f t="shared" si="662"/>
        <v/>
      </c>
      <c r="AM334" s="60" t="str">
        <f t="shared" si="662"/>
        <v/>
      </c>
    </row>
    <row r="335" ht="15.75" customHeight="1">
      <c r="A335" s="61"/>
      <c r="B335" s="68"/>
      <c r="C335" s="52"/>
      <c r="D335" s="62"/>
      <c r="E335" s="62"/>
      <c r="F335" s="62"/>
      <c r="G335" s="69"/>
      <c r="H335" s="22" t="str">
        <f t="shared" ref="H335:W335" si="663">IF($G335=H$4&amp;"-"&amp;H$5,IF(COUNTIF($G$6:$G335,"="&amp;$G335)&gt;5,"",$F335),"")</f>
        <v/>
      </c>
      <c r="I335" s="23" t="str">
        <f t="shared" si="663"/>
        <v/>
      </c>
      <c r="J335" s="24" t="str">
        <f t="shared" si="663"/>
        <v/>
      </c>
      <c r="K335" s="23" t="str">
        <f t="shared" si="663"/>
        <v/>
      </c>
      <c r="L335" s="24" t="str">
        <f t="shared" si="663"/>
        <v/>
      </c>
      <c r="M335" s="23" t="str">
        <f t="shared" si="663"/>
        <v/>
      </c>
      <c r="N335" s="24" t="str">
        <f t="shared" si="663"/>
        <v/>
      </c>
      <c r="O335" s="23" t="str">
        <f t="shared" si="663"/>
        <v/>
      </c>
      <c r="P335" s="24" t="str">
        <f t="shared" si="663"/>
        <v/>
      </c>
      <c r="Q335" s="23" t="str">
        <f t="shared" si="663"/>
        <v/>
      </c>
      <c r="R335" s="24" t="str">
        <f t="shared" si="663"/>
        <v/>
      </c>
      <c r="S335" s="23" t="str">
        <f t="shared" si="663"/>
        <v/>
      </c>
      <c r="T335" s="24" t="str">
        <f t="shared" si="663"/>
        <v/>
      </c>
      <c r="U335" s="23" t="str">
        <f t="shared" si="663"/>
        <v/>
      </c>
      <c r="V335" s="24" t="str">
        <f t="shared" si="663"/>
        <v/>
      </c>
      <c r="W335" s="25" t="str">
        <f t="shared" si="663"/>
        <v/>
      </c>
      <c r="X335" s="58" t="str">
        <f t="shared" ref="X335:AM335" si="664">IF($G335=X$4&amp;"-"&amp;X$5,IF(COUNTIF($G$6:$G335,"="&amp;$G335)&gt;1000,"",MAX(X$6:X334)+1),"")</f>
        <v/>
      </c>
      <c r="Y335" s="59" t="str">
        <f t="shared" si="664"/>
        <v/>
      </c>
      <c r="Z335" s="58" t="str">
        <f t="shared" si="664"/>
        <v/>
      </c>
      <c r="AA335" s="59" t="str">
        <f t="shared" si="664"/>
        <v/>
      </c>
      <c r="AB335" s="58" t="str">
        <f t="shared" si="664"/>
        <v/>
      </c>
      <c r="AC335" s="59" t="str">
        <f t="shared" si="664"/>
        <v/>
      </c>
      <c r="AD335" s="58" t="str">
        <f t="shared" si="664"/>
        <v/>
      </c>
      <c r="AE335" s="59" t="str">
        <f t="shared" si="664"/>
        <v/>
      </c>
      <c r="AF335" s="58" t="str">
        <f t="shared" si="664"/>
        <v/>
      </c>
      <c r="AG335" s="59" t="str">
        <f t="shared" si="664"/>
        <v/>
      </c>
      <c r="AH335" s="58" t="str">
        <f t="shared" si="664"/>
        <v/>
      </c>
      <c r="AI335" s="59" t="str">
        <f t="shared" si="664"/>
        <v/>
      </c>
      <c r="AJ335" s="58" t="str">
        <f t="shared" si="664"/>
        <v/>
      </c>
      <c r="AK335" s="59" t="str">
        <f t="shared" si="664"/>
        <v/>
      </c>
      <c r="AL335" s="58" t="str">
        <f t="shared" si="664"/>
        <v/>
      </c>
      <c r="AM335" s="60" t="str">
        <f t="shared" si="664"/>
        <v/>
      </c>
    </row>
    <row r="336" ht="15.75" customHeight="1">
      <c r="A336" s="64"/>
      <c r="B336" s="68"/>
      <c r="C336" s="52"/>
      <c r="D336" s="62"/>
      <c r="E336" s="62"/>
      <c r="F336" s="62"/>
      <c r="G336" s="69"/>
      <c r="H336" s="22" t="str">
        <f t="shared" ref="H336:W336" si="665">IF($G336=H$4&amp;"-"&amp;H$5,IF(COUNTIF($G$6:$G336,"="&amp;$G336)&gt;5,"",$F336),"")</f>
        <v/>
      </c>
      <c r="I336" s="23" t="str">
        <f t="shared" si="665"/>
        <v/>
      </c>
      <c r="J336" s="24" t="str">
        <f t="shared" si="665"/>
        <v/>
      </c>
      <c r="K336" s="23" t="str">
        <f t="shared" si="665"/>
        <v/>
      </c>
      <c r="L336" s="24" t="str">
        <f t="shared" si="665"/>
        <v/>
      </c>
      <c r="M336" s="23" t="str">
        <f t="shared" si="665"/>
        <v/>
      </c>
      <c r="N336" s="24" t="str">
        <f t="shared" si="665"/>
        <v/>
      </c>
      <c r="O336" s="23" t="str">
        <f t="shared" si="665"/>
        <v/>
      </c>
      <c r="P336" s="24" t="str">
        <f t="shared" si="665"/>
        <v/>
      </c>
      <c r="Q336" s="23" t="str">
        <f t="shared" si="665"/>
        <v/>
      </c>
      <c r="R336" s="24" t="str">
        <f t="shared" si="665"/>
        <v/>
      </c>
      <c r="S336" s="23" t="str">
        <f t="shared" si="665"/>
        <v/>
      </c>
      <c r="T336" s="24" t="str">
        <f t="shared" si="665"/>
        <v/>
      </c>
      <c r="U336" s="23" t="str">
        <f t="shared" si="665"/>
        <v/>
      </c>
      <c r="V336" s="24" t="str">
        <f t="shared" si="665"/>
        <v/>
      </c>
      <c r="W336" s="25" t="str">
        <f t="shared" si="665"/>
        <v/>
      </c>
      <c r="X336" s="58" t="str">
        <f t="shared" ref="X336:AM336" si="666">IF($G336=X$4&amp;"-"&amp;X$5,IF(COUNTIF($G$6:$G336,"="&amp;$G336)&gt;1000,"",MAX(X$6:X335)+1),"")</f>
        <v/>
      </c>
      <c r="Y336" s="59" t="str">
        <f t="shared" si="666"/>
        <v/>
      </c>
      <c r="Z336" s="58" t="str">
        <f t="shared" si="666"/>
        <v/>
      </c>
      <c r="AA336" s="59" t="str">
        <f t="shared" si="666"/>
        <v/>
      </c>
      <c r="AB336" s="58" t="str">
        <f t="shared" si="666"/>
        <v/>
      </c>
      <c r="AC336" s="59" t="str">
        <f t="shared" si="666"/>
        <v/>
      </c>
      <c r="AD336" s="58" t="str">
        <f t="shared" si="666"/>
        <v/>
      </c>
      <c r="AE336" s="59" t="str">
        <f t="shared" si="666"/>
        <v/>
      </c>
      <c r="AF336" s="58" t="str">
        <f t="shared" si="666"/>
        <v/>
      </c>
      <c r="AG336" s="59" t="str">
        <f t="shared" si="666"/>
        <v/>
      </c>
      <c r="AH336" s="58" t="str">
        <f t="shared" si="666"/>
        <v/>
      </c>
      <c r="AI336" s="59" t="str">
        <f t="shared" si="666"/>
        <v/>
      </c>
      <c r="AJ336" s="58" t="str">
        <f t="shared" si="666"/>
        <v/>
      </c>
      <c r="AK336" s="59" t="str">
        <f t="shared" si="666"/>
        <v/>
      </c>
      <c r="AL336" s="58" t="str">
        <f t="shared" si="666"/>
        <v/>
      </c>
      <c r="AM336" s="60" t="str">
        <f t="shared" si="666"/>
        <v/>
      </c>
    </row>
    <row r="337" ht="15.75" customHeight="1">
      <c r="A337" s="61"/>
      <c r="B337" s="68"/>
      <c r="C337" s="52"/>
      <c r="D337" s="62"/>
      <c r="E337" s="62"/>
      <c r="F337" s="62"/>
      <c r="G337" s="69"/>
      <c r="H337" s="22" t="str">
        <f t="shared" ref="H337:W337" si="667">IF($G337=H$4&amp;"-"&amp;H$5,IF(COUNTIF($G$6:$G337,"="&amp;$G337)&gt;5,"",$F337),"")</f>
        <v/>
      </c>
      <c r="I337" s="23" t="str">
        <f t="shared" si="667"/>
        <v/>
      </c>
      <c r="J337" s="24" t="str">
        <f t="shared" si="667"/>
        <v/>
      </c>
      <c r="K337" s="23" t="str">
        <f t="shared" si="667"/>
        <v/>
      </c>
      <c r="L337" s="24" t="str">
        <f t="shared" si="667"/>
        <v/>
      </c>
      <c r="M337" s="23" t="str">
        <f t="shared" si="667"/>
        <v/>
      </c>
      <c r="N337" s="24" t="str">
        <f t="shared" si="667"/>
        <v/>
      </c>
      <c r="O337" s="23" t="str">
        <f t="shared" si="667"/>
        <v/>
      </c>
      <c r="P337" s="24" t="str">
        <f t="shared" si="667"/>
        <v/>
      </c>
      <c r="Q337" s="23" t="str">
        <f t="shared" si="667"/>
        <v/>
      </c>
      <c r="R337" s="24" t="str">
        <f t="shared" si="667"/>
        <v/>
      </c>
      <c r="S337" s="23" t="str">
        <f t="shared" si="667"/>
        <v/>
      </c>
      <c r="T337" s="24" t="str">
        <f t="shared" si="667"/>
        <v/>
      </c>
      <c r="U337" s="23" t="str">
        <f t="shared" si="667"/>
        <v/>
      </c>
      <c r="V337" s="24" t="str">
        <f t="shared" si="667"/>
        <v/>
      </c>
      <c r="W337" s="25" t="str">
        <f t="shared" si="667"/>
        <v/>
      </c>
      <c r="X337" s="58" t="str">
        <f t="shared" ref="X337:AM337" si="668">IF($G337=X$4&amp;"-"&amp;X$5,IF(COUNTIF($G$6:$G337,"="&amp;$G337)&gt;1000,"",MAX(X$6:X336)+1),"")</f>
        <v/>
      </c>
      <c r="Y337" s="59" t="str">
        <f t="shared" si="668"/>
        <v/>
      </c>
      <c r="Z337" s="58" t="str">
        <f t="shared" si="668"/>
        <v/>
      </c>
      <c r="AA337" s="59" t="str">
        <f t="shared" si="668"/>
        <v/>
      </c>
      <c r="AB337" s="58" t="str">
        <f t="shared" si="668"/>
        <v/>
      </c>
      <c r="AC337" s="59" t="str">
        <f t="shared" si="668"/>
        <v/>
      </c>
      <c r="AD337" s="58" t="str">
        <f t="shared" si="668"/>
        <v/>
      </c>
      <c r="AE337" s="59" t="str">
        <f t="shared" si="668"/>
        <v/>
      </c>
      <c r="AF337" s="58" t="str">
        <f t="shared" si="668"/>
        <v/>
      </c>
      <c r="AG337" s="59" t="str">
        <f t="shared" si="668"/>
        <v/>
      </c>
      <c r="AH337" s="58" t="str">
        <f t="shared" si="668"/>
        <v/>
      </c>
      <c r="AI337" s="59" t="str">
        <f t="shared" si="668"/>
        <v/>
      </c>
      <c r="AJ337" s="58" t="str">
        <f t="shared" si="668"/>
        <v/>
      </c>
      <c r="AK337" s="59" t="str">
        <f t="shared" si="668"/>
        <v/>
      </c>
      <c r="AL337" s="58" t="str">
        <f t="shared" si="668"/>
        <v/>
      </c>
      <c r="AM337" s="60" t="str">
        <f t="shared" si="668"/>
        <v/>
      </c>
    </row>
    <row r="338" ht="15.75" customHeight="1">
      <c r="A338" s="64"/>
      <c r="B338" s="68"/>
      <c r="C338" s="52"/>
      <c r="D338" s="62"/>
      <c r="E338" s="62"/>
      <c r="F338" s="62"/>
      <c r="G338" s="69"/>
      <c r="H338" s="22" t="str">
        <f t="shared" ref="H338:W338" si="669">IF($G338=H$4&amp;"-"&amp;H$5,IF(COUNTIF($G$6:$G338,"="&amp;$G338)&gt;5,"",$F338),"")</f>
        <v/>
      </c>
      <c r="I338" s="23" t="str">
        <f t="shared" si="669"/>
        <v/>
      </c>
      <c r="J338" s="24" t="str">
        <f t="shared" si="669"/>
        <v/>
      </c>
      <c r="K338" s="23" t="str">
        <f t="shared" si="669"/>
        <v/>
      </c>
      <c r="L338" s="24" t="str">
        <f t="shared" si="669"/>
        <v/>
      </c>
      <c r="M338" s="23" t="str">
        <f t="shared" si="669"/>
        <v/>
      </c>
      <c r="N338" s="24" t="str">
        <f t="shared" si="669"/>
        <v/>
      </c>
      <c r="O338" s="23" t="str">
        <f t="shared" si="669"/>
        <v/>
      </c>
      <c r="P338" s="24" t="str">
        <f t="shared" si="669"/>
        <v/>
      </c>
      <c r="Q338" s="23" t="str">
        <f t="shared" si="669"/>
        <v/>
      </c>
      <c r="R338" s="24" t="str">
        <f t="shared" si="669"/>
        <v/>
      </c>
      <c r="S338" s="23" t="str">
        <f t="shared" si="669"/>
        <v/>
      </c>
      <c r="T338" s="24" t="str">
        <f t="shared" si="669"/>
        <v/>
      </c>
      <c r="U338" s="23" t="str">
        <f t="shared" si="669"/>
        <v/>
      </c>
      <c r="V338" s="24" t="str">
        <f t="shared" si="669"/>
        <v/>
      </c>
      <c r="W338" s="25" t="str">
        <f t="shared" si="669"/>
        <v/>
      </c>
      <c r="X338" s="58" t="str">
        <f t="shared" ref="X338:AM338" si="670">IF($G338=X$4&amp;"-"&amp;X$5,IF(COUNTIF($G$6:$G338,"="&amp;$G338)&gt;1000,"",MAX(X$6:X337)+1),"")</f>
        <v/>
      </c>
      <c r="Y338" s="59" t="str">
        <f t="shared" si="670"/>
        <v/>
      </c>
      <c r="Z338" s="58" t="str">
        <f t="shared" si="670"/>
        <v/>
      </c>
      <c r="AA338" s="59" t="str">
        <f t="shared" si="670"/>
        <v/>
      </c>
      <c r="AB338" s="58" t="str">
        <f t="shared" si="670"/>
        <v/>
      </c>
      <c r="AC338" s="59" t="str">
        <f t="shared" si="670"/>
        <v/>
      </c>
      <c r="AD338" s="58" t="str">
        <f t="shared" si="670"/>
        <v/>
      </c>
      <c r="AE338" s="59" t="str">
        <f t="shared" si="670"/>
        <v/>
      </c>
      <c r="AF338" s="58" t="str">
        <f t="shared" si="670"/>
        <v/>
      </c>
      <c r="AG338" s="59" t="str">
        <f t="shared" si="670"/>
        <v/>
      </c>
      <c r="AH338" s="58" t="str">
        <f t="shared" si="670"/>
        <v/>
      </c>
      <c r="AI338" s="59" t="str">
        <f t="shared" si="670"/>
        <v/>
      </c>
      <c r="AJ338" s="58" t="str">
        <f t="shared" si="670"/>
        <v/>
      </c>
      <c r="AK338" s="59" t="str">
        <f t="shared" si="670"/>
        <v/>
      </c>
      <c r="AL338" s="58" t="str">
        <f t="shared" si="670"/>
        <v/>
      </c>
      <c r="AM338" s="60" t="str">
        <f t="shared" si="670"/>
        <v/>
      </c>
    </row>
    <row r="339" ht="15.75" customHeight="1">
      <c r="A339" s="61"/>
      <c r="B339" s="68"/>
      <c r="C339" s="52"/>
      <c r="D339" s="62"/>
      <c r="E339" s="62"/>
      <c r="F339" s="62"/>
      <c r="G339" s="69"/>
      <c r="H339" s="22" t="str">
        <f t="shared" ref="H339:W339" si="671">IF($G339=H$4&amp;"-"&amp;H$5,IF(COUNTIF($G$6:$G339,"="&amp;$G339)&gt;5,"",$F339),"")</f>
        <v/>
      </c>
      <c r="I339" s="23" t="str">
        <f t="shared" si="671"/>
        <v/>
      </c>
      <c r="J339" s="24" t="str">
        <f t="shared" si="671"/>
        <v/>
      </c>
      <c r="K339" s="23" t="str">
        <f t="shared" si="671"/>
        <v/>
      </c>
      <c r="L339" s="24" t="str">
        <f t="shared" si="671"/>
        <v/>
      </c>
      <c r="M339" s="23" t="str">
        <f t="shared" si="671"/>
        <v/>
      </c>
      <c r="N339" s="24" t="str">
        <f t="shared" si="671"/>
        <v/>
      </c>
      <c r="O339" s="23" t="str">
        <f t="shared" si="671"/>
        <v/>
      </c>
      <c r="P339" s="24" t="str">
        <f t="shared" si="671"/>
        <v/>
      </c>
      <c r="Q339" s="23" t="str">
        <f t="shared" si="671"/>
        <v/>
      </c>
      <c r="R339" s="24" t="str">
        <f t="shared" si="671"/>
        <v/>
      </c>
      <c r="S339" s="23" t="str">
        <f t="shared" si="671"/>
        <v/>
      </c>
      <c r="T339" s="24" t="str">
        <f t="shared" si="671"/>
        <v/>
      </c>
      <c r="U339" s="23" t="str">
        <f t="shared" si="671"/>
        <v/>
      </c>
      <c r="V339" s="24" t="str">
        <f t="shared" si="671"/>
        <v/>
      </c>
      <c r="W339" s="25" t="str">
        <f t="shared" si="671"/>
        <v/>
      </c>
      <c r="X339" s="58" t="str">
        <f t="shared" ref="X339:AM339" si="672">IF($G339=X$4&amp;"-"&amp;X$5,IF(COUNTIF($G$6:$G339,"="&amp;$G339)&gt;1000,"",MAX(X$6:X338)+1),"")</f>
        <v/>
      </c>
      <c r="Y339" s="59" t="str">
        <f t="shared" si="672"/>
        <v/>
      </c>
      <c r="Z339" s="58" t="str">
        <f t="shared" si="672"/>
        <v/>
      </c>
      <c r="AA339" s="59" t="str">
        <f t="shared" si="672"/>
        <v/>
      </c>
      <c r="AB339" s="58" t="str">
        <f t="shared" si="672"/>
        <v/>
      </c>
      <c r="AC339" s="59" t="str">
        <f t="shared" si="672"/>
        <v/>
      </c>
      <c r="AD339" s="58" t="str">
        <f t="shared" si="672"/>
        <v/>
      </c>
      <c r="AE339" s="59" t="str">
        <f t="shared" si="672"/>
        <v/>
      </c>
      <c r="AF339" s="58" t="str">
        <f t="shared" si="672"/>
        <v/>
      </c>
      <c r="AG339" s="59" t="str">
        <f t="shared" si="672"/>
        <v/>
      </c>
      <c r="AH339" s="58" t="str">
        <f t="shared" si="672"/>
        <v/>
      </c>
      <c r="AI339" s="59" t="str">
        <f t="shared" si="672"/>
        <v/>
      </c>
      <c r="AJ339" s="58" t="str">
        <f t="shared" si="672"/>
        <v/>
      </c>
      <c r="AK339" s="59" t="str">
        <f t="shared" si="672"/>
        <v/>
      </c>
      <c r="AL339" s="58" t="str">
        <f t="shared" si="672"/>
        <v/>
      </c>
      <c r="AM339" s="60" t="str">
        <f t="shared" si="672"/>
        <v/>
      </c>
    </row>
    <row r="340" ht="15.75" customHeight="1">
      <c r="A340" s="64"/>
      <c r="B340" s="68"/>
      <c r="C340" s="52"/>
      <c r="D340" s="62"/>
      <c r="E340" s="62"/>
      <c r="F340" s="62"/>
      <c r="G340" s="69"/>
      <c r="H340" s="22" t="str">
        <f t="shared" ref="H340:W340" si="673">IF($G340=H$4&amp;"-"&amp;H$5,IF(COUNTIF($G$6:$G340,"="&amp;$G340)&gt;5,"",$F340),"")</f>
        <v/>
      </c>
      <c r="I340" s="23" t="str">
        <f t="shared" si="673"/>
        <v/>
      </c>
      <c r="J340" s="24" t="str">
        <f t="shared" si="673"/>
        <v/>
      </c>
      <c r="K340" s="23" t="str">
        <f t="shared" si="673"/>
        <v/>
      </c>
      <c r="L340" s="24" t="str">
        <f t="shared" si="673"/>
        <v/>
      </c>
      <c r="M340" s="23" t="str">
        <f t="shared" si="673"/>
        <v/>
      </c>
      <c r="N340" s="24" t="str">
        <f t="shared" si="673"/>
        <v/>
      </c>
      <c r="O340" s="23" t="str">
        <f t="shared" si="673"/>
        <v/>
      </c>
      <c r="P340" s="24" t="str">
        <f t="shared" si="673"/>
        <v/>
      </c>
      <c r="Q340" s="23" t="str">
        <f t="shared" si="673"/>
        <v/>
      </c>
      <c r="R340" s="24" t="str">
        <f t="shared" si="673"/>
        <v/>
      </c>
      <c r="S340" s="23" t="str">
        <f t="shared" si="673"/>
        <v/>
      </c>
      <c r="T340" s="24" t="str">
        <f t="shared" si="673"/>
        <v/>
      </c>
      <c r="U340" s="23" t="str">
        <f t="shared" si="673"/>
        <v/>
      </c>
      <c r="V340" s="24" t="str">
        <f t="shared" si="673"/>
        <v/>
      </c>
      <c r="W340" s="25" t="str">
        <f t="shared" si="673"/>
        <v/>
      </c>
      <c r="X340" s="58" t="str">
        <f t="shared" ref="X340:AM340" si="674">IF($G340=X$4&amp;"-"&amp;X$5,IF(COUNTIF($G$6:$G340,"="&amp;$G340)&gt;1000,"",MAX(X$6:X339)+1),"")</f>
        <v/>
      </c>
      <c r="Y340" s="59" t="str">
        <f t="shared" si="674"/>
        <v/>
      </c>
      <c r="Z340" s="58" t="str">
        <f t="shared" si="674"/>
        <v/>
      </c>
      <c r="AA340" s="59" t="str">
        <f t="shared" si="674"/>
        <v/>
      </c>
      <c r="AB340" s="58" t="str">
        <f t="shared" si="674"/>
        <v/>
      </c>
      <c r="AC340" s="59" t="str">
        <f t="shared" si="674"/>
        <v/>
      </c>
      <c r="AD340" s="58" t="str">
        <f t="shared" si="674"/>
        <v/>
      </c>
      <c r="AE340" s="59" t="str">
        <f t="shared" si="674"/>
        <v/>
      </c>
      <c r="AF340" s="58" t="str">
        <f t="shared" si="674"/>
        <v/>
      </c>
      <c r="AG340" s="59" t="str">
        <f t="shared" si="674"/>
        <v/>
      </c>
      <c r="AH340" s="58" t="str">
        <f t="shared" si="674"/>
        <v/>
      </c>
      <c r="AI340" s="59" t="str">
        <f t="shared" si="674"/>
        <v/>
      </c>
      <c r="AJ340" s="58" t="str">
        <f t="shared" si="674"/>
        <v/>
      </c>
      <c r="AK340" s="59" t="str">
        <f t="shared" si="674"/>
        <v/>
      </c>
      <c r="AL340" s="58" t="str">
        <f t="shared" si="674"/>
        <v/>
      </c>
      <c r="AM340" s="60" t="str">
        <f t="shared" si="674"/>
        <v/>
      </c>
    </row>
    <row r="341" ht="15.75" customHeight="1">
      <c r="A341" s="61"/>
      <c r="B341" s="68"/>
      <c r="C341" s="52"/>
      <c r="D341" s="62"/>
      <c r="E341" s="62"/>
      <c r="F341" s="62"/>
      <c r="G341" s="69"/>
      <c r="H341" s="22" t="str">
        <f t="shared" ref="H341:W341" si="675">IF($G341=H$4&amp;"-"&amp;H$5,IF(COUNTIF($G$6:$G341,"="&amp;$G341)&gt;5,"",$F341),"")</f>
        <v/>
      </c>
      <c r="I341" s="23" t="str">
        <f t="shared" si="675"/>
        <v/>
      </c>
      <c r="J341" s="24" t="str">
        <f t="shared" si="675"/>
        <v/>
      </c>
      <c r="K341" s="23" t="str">
        <f t="shared" si="675"/>
        <v/>
      </c>
      <c r="L341" s="24" t="str">
        <f t="shared" si="675"/>
        <v/>
      </c>
      <c r="M341" s="23" t="str">
        <f t="shared" si="675"/>
        <v/>
      </c>
      <c r="N341" s="24" t="str">
        <f t="shared" si="675"/>
        <v/>
      </c>
      <c r="O341" s="23" t="str">
        <f t="shared" si="675"/>
        <v/>
      </c>
      <c r="P341" s="24" t="str">
        <f t="shared" si="675"/>
        <v/>
      </c>
      <c r="Q341" s="23" t="str">
        <f t="shared" si="675"/>
        <v/>
      </c>
      <c r="R341" s="24" t="str">
        <f t="shared" si="675"/>
        <v/>
      </c>
      <c r="S341" s="23" t="str">
        <f t="shared" si="675"/>
        <v/>
      </c>
      <c r="T341" s="24" t="str">
        <f t="shared" si="675"/>
        <v/>
      </c>
      <c r="U341" s="23" t="str">
        <f t="shared" si="675"/>
        <v/>
      </c>
      <c r="V341" s="24" t="str">
        <f t="shared" si="675"/>
        <v/>
      </c>
      <c r="W341" s="25" t="str">
        <f t="shared" si="675"/>
        <v/>
      </c>
      <c r="X341" s="58" t="str">
        <f t="shared" ref="X341:AM341" si="676">IF($G341=X$4&amp;"-"&amp;X$5,IF(COUNTIF($G$6:$G341,"="&amp;$G341)&gt;1000,"",MAX(X$6:X340)+1),"")</f>
        <v/>
      </c>
      <c r="Y341" s="59" t="str">
        <f t="shared" si="676"/>
        <v/>
      </c>
      <c r="Z341" s="58" t="str">
        <f t="shared" si="676"/>
        <v/>
      </c>
      <c r="AA341" s="59" t="str">
        <f t="shared" si="676"/>
        <v/>
      </c>
      <c r="AB341" s="58" t="str">
        <f t="shared" si="676"/>
        <v/>
      </c>
      <c r="AC341" s="59" t="str">
        <f t="shared" si="676"/>
        <v/>
      </c>
      <c r="AD341" s="58" t="str">
        <f t="shared" si="676"/>
        <v/>
      </c>
      <c r="AE341" s="59" t="str">
        <f t="shared" si="676"/>
        <v/>
      </c>
      <c r="AF341" s="58" t="str">
        <f t="shared" si="676"/>
        <v/>
      </c>
      <c r="AG341" s="59" t="str">
        <f t="shared" si="676"/>
        <v/>
      </c>
      <c r="AH341" s="58" t="str">
        <f t="shared" si="676"/>
        <v/>
      </c>
      <c r="AI341" s="59" t="str">
        <f t="shared" si="676"/>
        <v/>
      </c>
      <c r="AJ341" s="58" t="str">
        <f t="shared" si="676"/>
        <v/>
      </c>
      <c r="AK341" s="59" t="str">
        <f t="shared" si="676"/>
        <v/>
      </c>
      <c r="AL341" s="58" t="str">
        <f t="shared" si="676"/>
        <v/>
      </c>
      <c r="AM341" s="60" t="str">
        <f t="shared" si="676"/>
        <v/>
      </c>
    </row>
    <row r="342" ht="15.75" customHeight="1">
      <c r="A342" s="64"/>
      <c r="B342" s="68"/>
      <c r="C342" s="52"/>
      <c r="D342" s="62"/>
      <c r="E342" s="62"/>
      <c r="F342" s="62"/>
      <c r="G342" s="69"/>
      <c r="H342" s="22" t="str">
        <f t="shared" ref="H342:W342" si="677">IF($G342=H$4&amp;"-"&amp;H$5,IF(COUNTIF($G$6:$G342,"="&amp;$G342)&gt;5,"",$F342),"")</f>
        <v/>
      </c>
      <c r="I342" s="23" t="str">
        <f t="shared" si="677"/>
        <v/>
      </c>
      <c r="J342" s="24" t="str">
        <f t="shared" si="677"/>
        <v/>
      </c>
      <c r="K342" s="23" t="str">
        <f t="shared" si="677"/>
        <v/>
      </c>
      <c r="L342" s="24" t="str">
        <f t="shared" si="677"/>
        <v/>
      </c>
      <c r="M342" s="23" t="str">
        <f t="shared" si="677"/>
        <v/>
      </c>
      <c r="N342" s="24" t="str">
        <f t="shared" si="677"/>
        <v/>
      </c>
      <c r="O342" s="23" t="str">
        <f t="shared" si="677"/>
        <v/>
      </c>
      <c r="P342" s="24" t="str">
        <f t="shared" si="677"/>
        <v/>
      </c>
      <c r="Q342" s="23" t="str">
        <f t="shared" si="677"/>
        <v/>
      </c>
      <c r="R342" s="24" t="str">
        <f t="shared" si="677"/>
        <v/>
      </c>
      <c r="S342" s="23" t="str">
        <f t="shared" si="677"/>
        <v/>
      </c>
      <c r="T342" s="24" t="str">
        <f t="shared" si="677"/>
        <v/>
      </c>
      <c r="U342" s="23" t="str">
        <f t="shared" si="677"/>
        <v/>
      </c>
      <c r="V342" s="24" t="str">
        <f t="shared" si="677"/>
        <v/>
      </c>
      <c r="W342" s="25" t="str">
        <f t="shared" si="677"/>
        <v/>
      </c>
      <c r="X342" s="58" t="str">
        <f t="shared" ref="X342:AM342" si="678">IF($G342=X$4&amp;"-"&amp;X$5,IF(COUNTIF($G$6:$G342,"="&amp;$G342)&gt;1000,"",MAX(X$6:X341)+1),"")</f>
        <v/>
      </c>
      <c r="Y342" s="59" t="str">
        <f t="shared" si="678"/>
        <v/>
      </c>
      <c r="Z342" s="58" t="str">
        <f t="shared" si="678"/>
        <v/>
      </c>
      <c r="AA342" s="59" t="str">
        <f t="shared" si="678"/>
        <v/>
      </c>
      <c r="AB342" s="58" t="str">
        <f t="shared" si="678"/>
        <v/>
      </c>
      <c r="AC342" s="59" t="str">
        <f t="shared" si="678"/>
        <v/>
      </c>
      <c r="AD342" s="58" t="str">
        <f t="shared" si="678"/>
        <v/>
      </c>
      <c r="AE342" s="59" t="str">
        <f t="shared" si="678"/>
        <v/>
      </c>
      <c r="AF342" s="58" t="str">
        <f t="shared" si="678"/>
        <v/>
      </c>
      <c r="AG342" s="59" t="str">
        <f t="shared" si="678"/>
        <v/>
      </c>
      <c r="AH342" s="58" t="str">
        <f t="shared" si="678"/>
        <v/>
      </c>
      <c r="AI342" s="59" t="str">
        <f t="shared" si="678"/>
        <v/>
      </c>
      <c r="AJ342" s="58" t="str">
        <f t="shared" si="678"/>
        <v/>
      </c>
      <c r="AK342" s="59" t="str">
        <f t="shared" si="678"/>
        <v/>
      </c>
      <c r="AL342" s="58" t="str">
        <f t="shared" si="678"/>
        <v/>
      </c>
      <c r="AM342" s="60" t="str">
        <f t="shared" si="678"/>
        <v/>
      </c>
    </row>
    <row r="343" ht="15.75" customHeight="1">
      <c r="A343" s="61"/>
      <c r="B343" s="68"/>
      <c r="C343" s="52"/>
      <c r="D343" s="62"/>
      <c r="E343" s="62"/>
      <c r="F343" s="62"/>
      <c r="G343" s="69"/>
      <c r="H343" s="22" t="str">
        <f t="shared" ref="H343:W343" si="679">IF($G343=H$4&amp;"-"&amp;H$5,IF(COUNTIF($G$6:$G343,"="&amp;$G343)&gt;5,"",$F343),"")</f>
        <v/>
      </c>
      <c r="I343" s="23" t="str">
        <f t="shared" si="679"/>
        <v/>
      </c>
      <c r="J343" s="24" t="str">
        <f t="shared" si="679"/>
        <v/>
      </c>
      <c r="K343" s="23" t="str">
        <f t="shared" si="679"/>
        <v/>
      </c>
      <c r="L343" s="24" t="str">
        <f t="shared" si="679"/>
        <v/>
      </c>
      <c r="M343" s="23" t="str">
        <f t="shared" si="679"/>
        <v/>
      </c>
      <c r="N343" s="24" t="str">
        <f t="shared" si="679"/>
        <v/>
      </c>
      <c r="O343" s="23" t="str">
        <f t="shared" si="679"/>
        <v/>
      </c>
      <c r="P343" s="24" t="str">
        <f t="shared" si="679"/>
        <v/>
      </c>
      <c r="Q343" s="23" t="str">
        <f t="shared" si="679"/>
        <v/>
      </c>
      <c r="R343" s="24" t="str">
        <f t="shared" si="679"/>
        <v/>
      </c>
      <c r="S343" s="23" t="str">
        <f t="shared" si="679"/>
        <v/>
      </c>
      <c r="T343" s="24" t="str">
        <f t="shared" si="679"/>
        <v/>
      </c>
      <c r="U343" s="23" t="str">
        <f t="shared" si="679"/>
        <v/>
      </c>
      <c r="V343" s="24" t="str">
        <f t="shared" si="679"/>
        <v/>
      </c>
      <c r="W343" s="25" t="str">
        <f t="shared" si="679"/>
        <v/>
      </c>
      <c r="X343" s="58" t="str">
        <f t="shared" ref="X343:AM343" si="680">IF($G343=X$4&amp;"-"&amp;X$5,IF(COUNTIF($G$6:$G343,"="&amp;$G343)&gt;1000,"",MAX(X$6:X342)+1),"")</f>
        <v/>
      </c>
      <c r="Y343" s="59" t="str">
        <f t="shared" si="680"/>
        <v/>
      </c>
      <c r="Z343" s="58" t="str">
        <f t="shared" si="680"/>
        <v/>
      </c>
      <c r="AA343" s="59" t="str">
        <f t="shared" si="680"/>
        <v/>
      </c>
      <c r="AB343" s="58" t="str">
        <f t="shared" si="680"/>
        <v/>
      </c>
      <c r="AC343" s="59" t="str">
        <f t="shared" si="680"/>
        <v/>
      </c>
      <c r="AD343" s="58" t="str">
        <f t="shared" si="680"/>
        <v/>
      </c>
      <c r="AE343" s="59" t="str">
        <f t="shared" si="680"/>
        <v/>
      </c>
      <c r="AF343" s="58" t="str">
        <f t="shared" si="680"/>
        <v/>
      </c>
      <c r="AG343" s="59" t="str">
        <f t="shared" si="680"/>
        <v/>
      </c>
      <c r="AH343" s="58" t="str">
        <f t="shared" si="680"/>
        <v/>
      </c>
      <c r="AI343" s="59" t="str">
        <f t="shared" si="680"/>
        <v/>
      </c>
      <c r="AJ343" s="58" t="str">
        <f t="shared" si="680"/>
        <v/>
      </c>
      <c r="AK343" s="59" t="str">
        <f t="shared" si="680"/>
        <v/>
      </c>
      <c r="AL343" s="58" t="str">
        <f t="shared" si="680"/>
        <v/>
      </c>
      <c r="AM343" s="60" t="str">
        <f t="shared" si="680"/>
        <v/>
      </c>
    </row>
    <row r="344" ht="15.75" customHeight="1">
      <c r="A344" s="64"/>
      <c r="B344" s="68"/>
      <c r="C344" s="52"/>
      <c r="D344" s="62"/>
      <c r="E344" s="62"/>
      <c r="F344" s="62"/>
      <c r="G344" s="69"/>
      <c r="H344" s="22" t="str">
        <f t="shared" ref="H344:W344" si="681">IF($G344=H$4&amp;"-"&amp;H$5,IF(COUNTIF($G$6:$G344,"="&amp;$G344)&gt;5,"",$F344),"")</f>
        <v/>
      </c>
      <c r="I344" s="23" t="str">
        <f t="shared" si="681"/>
        <v/>
      </c>
      <c r="J344" s="24" t="str">
        <f t="shared" si="681"/>
        <v/>
      </c>
      <c r="K344" s="23" t="str">
        <f t="shared" si="681"/>
        <v/>
      </c>
      <c r="L344" s="24" t="str">
        <f t="shared" si="681"/>
        <v/>
      </c>
      <c r="M344" s="23" t="str">
        <f t="shared" si="681"/>
        <v/>
      </c>
      <c r="N344" s="24" t="str">
        <f t="shared" si="681"/>
        <v/>
      </c>
      <c r="O344" s="23" t="str">
        <f t="shared" si="681"/>
        <v/>
      </c>
      <c r="P344" s="24" t="str">
        <f t="shared" si="681"/>
        <v/>
      </c>
      <c r="Q344" s="23" t="str">
        <f t="shared" si="681"/>
        <v/>
      </c>
      <c r="R344" s="24" t="str">
        <f t="shared" si="681"/>
        <v/>
      </c>
      <c r="S344" s="23" t="str">
        <f t="shared" si="681"/>
        <v/>
      </c>
      <c r="T344" s="24" t="str">
        <f t="shared" si="681"/>
        <v/>
      </c>
      <c r="U344" s="23" t="str">
        <f t="shared" si="681"/>
        <v/>
      </c>
      <c r="V344" s="24" t="str">
        <f t="shared" si="681"/>
        <v/>
      </c>
      <c r="W344" s="25" t="str">
        <f t="shared" si="681"/>
        <v/>
      </c>
      <c r="X344" s="58" t="str">
        <f t="shared" ref="X344:AM344" si="682">IF($G344=X$4&amp;"-"&amp;X$5,IF(COUNTIF($G$6:$G344,"="&amp;$G344)&gt;1000,"",MAX(X$6:X343)+1),"")</f>
        <v/>
      </c>
      <c r="Y344" s="59" t="str">
        <f t="shared" si="682"/>
        <v/>
      </c>
      <c r="Z344" s="58" t="str">
        <f t="shared" si="682"/>
        <v/>
      </c>
      <c r="AA344" s="59" t="str">
        <f t="shared" si="682"/>
        <v/>
      </c>
      <c r="AB344" s="58" t="str">
        <f t="shared" si="682"/>
        <v/>
      </c>
      <c r="AC344" s="59" t="str">
        <f t="shared" si="682"/>
        <v/>
      </c>
      <c r="AD344" s="58" t="str">
        <f t="shared" si="682"/>
        <v/>
      </c>
      <c r="AE344" s="59" t="str">
        <f t="shared" si="682"/>
        <v/>
      </c>
      <c r="AF344" s="58" t="str">
        <f t="shared" si="682"/>
        <v/>
      </c>
      <c r="AG344" s="59" t="str">
        <f t="shared" si="682"/>
        <v/>
      </c>
      <c r="AH344" s="58" t="str">
        <f t="shared" si="682"/>
        <v/>
      </c>
      <c r="AI344" s="59" t="str">
        <f t="shared" si="682"/>
        <v/>
      </c>
      <c r="AJ344" s="58" t="str">
        <f t="shared" si="682"/>
        <v/>
      </c>
      <c r="AK344" s="59" t="str">
        <f t="shared" si="682"/>
        <v/>
      </c>
      <c r="AL344" s="58" t="str">
        <f t="shared" si="682"/>
        <v/>
      </c>
      <c r="AM344" s="60" t="str">
        <f t="shared" si="682"/>
        <v/>
      </c>
    </row>
    <row r="345" ht="15.75" customHeight="1">
      <c r="A345" s="61"/>
      <c r="B345" s="68"/>
      <c r="C345" s="52"/>
      <c r="D345" s="62"/>
      <c r="E345" s="62"/>
      <c r="F345" s="62"/>
      <c r="G345" s="69"/>
      <c r="H345" s="22" t="str">
        <f t="shared" ref="H345:W345" si="683">IF($G345=H$4&amp;"-"&amp;H$5,IF(COUNTIF($G$6:$G345,"="&amp;$G345)&gt;5,"",$F345),"")</f>
        <v/>
      </c>
      <c r="I345" s="23" t="str">
        <f t="shared" si="683"/>
        <v/>
      </c>
      <c r="J345" s="24" t="str">
        <f t="shared" si="683"/>
        <v/>
      </c>
      <c r="K345" s="23" t="str">
        <f t="shared" si="683"/>
        <v/>
      </c>
      <c r="L345" s="24" t="str">
        <f t="shared" si="683"/>
        <v/>
      </c>
      <c r="M345" s="23" t="str">
        <f t="shared" si="683"/>
        <v/>
      </c>
      <c r="N345" s="24" t="str">
        <f t="shared" si="683"/>
        <v/>
      </c>
      <c r="O345" s="23" t="str">
        <f t="shared" si="683"/>
        <v/>
      </c>
      <c r="P345" s="24" t="str">
        <f t="shared" si="683"/>
        <v/>
      </c>
      <c r="Q345" s="23" t="str">
        <f t="shared" si="683"/>
        <v/>
      </c>
      <c r="R345" s="24" t="str">
        <f t="shared" si="683"/>
        <v/>
      </c>
      <c r="S345" s="23" t="str">
        <f t="shared" si="683"/>
        <v/>
      </c>
      <c r="T345" s="24" t="str">
        <f t="shared" si="683"/>
        <v/>
      </c>
      <c r="U345" s="23" t="str">
        <f t="shared" si="683"/>
        <v/>
      </c>
      <c r="V345" s="24" t="str">
        <f t="shared" si="683"/>
        <v/>
      </c>
      <c r="W345" s="25" t="str">
        <f t="shared" si="683"/>
        <v/>
      </c>
      <c r="X345" s="58" t="str">
        <f t="shared" ref="X345:AM345" si="684">IF($G345=X$4&amp;"-"&amp;X$5,IF(COUNTIF($G$6:$G345,"="&amp;$G345)&gt;1000,"",MAX(X$6:X344)+1),"")</f>
        <v/>
      </c>
      <c r="Y345" s="59" t="str">
        <f t="shared" si="684"/>
        <v/>
      </c>
      <c r="Z345" s="58" t="str">
        <f t="shared" si="684"/>
        <v/>
      </c>
      <c r="AA345" s="59" t="str">
        <f t="shared" si="684"/>
        <v/>
      </c>
      <c r="AB345" s="58" t="str">
        <f t="shared" si="684"/>
        <v/>
      </c>
      <c r="AC345" s="59" t="str">
        <f t="shared" si="684"/>
        <v/>
      </c>
      <c r="AD345" s="58" t="str">
        <f t="shared" si="684"/>
        <v/>
      </c>
      <c r="AE345" s="59" t="str">
        <f t="shared" si="684"/>
        <v/>
      </c>
      <c r="AF345" s="58" t="str">
        <f t="shared" si="684"/>
        <v/>
      </c>
      <c r="AG345" s="59" t="str">
        <f t="shared" si="684"/>
        <v/>
      </c>
      <c r="AH345" s="58" t="str">
        <f t="shared" si="684"/>
        <v/>
      </c>
      <c r="AI345" s="59" t="str">
        <f t="shared" si="684"/>
        <v/>
      </c>
      <c r="AJ345" s="58" t="str">
        <f t="shared" si="684"/>
        <v/>
      </c>
      <c r="AK345" s="59" t="str">
        <f t="shared" si="684"/>
        <v/>
      </c>
      <c r="AL345" s="58" t="str">
        <f t="shared" si="684"/>
        <v/>
      </c>
      <c r="AM345" s="60" t="str">
        <f t="shared" si="684"/>
        <v/>
      </c>
    </row>
    <row r="346" ht="15.75" customHeight="1">
      <c r="A346" s="64"/>
      <c r="B346" s="68"/>
      <c r="C346" s="52"/>
      <c r="D346" s="62"/>
      <c r="E346" s="62"/>
      <c r="F346" s="62"/>
      <c r="G346" s="69"/>
      <c r="H346" s="22" t="str">
        <f t="shared" ref="H346:W346" si="685">IF($G346=H$4&amp;"-"&amp;H$5,IF(COUNTIF($G$6:$G346,"="&amp;$G346)&gt;5,"",$F346),"")</f>
        <v/>
      </c>
      <c r="I346" s="23" t="str">
        <f t="shared" si="685"/>
        <v/>
      </c>
      <c r="J346" s="24" t="str">
        <f t="shared" si="685"/>
        <v/>
      </c>
      <c r="K346" s="23" t="str">
        <f t="shared" si="685"/>
        <v/>
      </c>
      <c r="L346" s="24" t="str">
        <f t="shared" si="685"/>
        <v/>
      </c>
      <c r="M346" s="23" t="str">
        <f t="shared" si="685"/>
        <v/>
      </c>
      <c r="N346" s="24" t="str">
        <f t="shared" si="685"/>
        <v/>
      </c>
      <c r="O346" s="23" t="str">
        <f t="shared" si="685"/>
        <v/>
      </c>
      <c r="P346" s="24" t="str">
        <f t="shared" si="685"/>
        <v/>
      </c>
      <c r="Q346" s="23" t="str">
        <f t="shared" si="685"/>
        <v/>
      </c>
      <c r="R346" s="24" t="str">
        <f t="shared" si="685"/>
        <v/>
      </c>
      <c r="S346" s="23" t="str">
        <f t="shared" si="685"/>
        <v/>
      </c>
      <c r="T346" s="24" t="str">
        <f t="shared" si="685"/>
        <v/>
      </c>
      <c r="U346" s="23" t="str">
        <f t="shared" si="685"/>
        <v/>
      </c>
      <c r="V346" s="24" t="str">
        <f t="shared" si="685"/>
        <v/>
      </c>
      <c r="W346" s="25" t="str">
        <f t="shared" si="685"/>
        <v/>
      </c>
      <c r="X346" s="58" t="str">
        <f t="shared" ref="X346:AM346" si="686">IF($G346=X$4&amp;"-"&amp;X$5,IF(COUNTIF($G$6:$G346,"="&amp;$G346)&gt;1000,"",MAX(X$6:X345)+1),"")</f>
        <v/>
      </c>
      <c r="Y346" s="59" t="str">
        <f t="shared" si="686"/>
        <v/>
      </c>
      <c r="Z346" s="58" t="str">
        <f t="shared" si="686"/>
        <v/>
      </c>
      <c r="AA346" s="59" t="str">
        <f t="shared" si="686"/>
        <v/>
      </c>
      <c r="AB346" s="58" t="str">
        <f t="shared" si="686"/>
        <v/>
      </c>
      <c r="AC346" s="59" t="str">
        <f t="shared" si="686"/>
        <v/>
      </c>
      <c r="AD346" s="58" t="str">
        <f t="shared" si="686"/>
        <v/>
      </c>
      <c r="AE346" s="59" t="str">
        <f t="shared" si="686"/>
        <v/>
      </c>
      <c r="AF346" s="58" t="str">
        <f t="shared" si="686"/>
        <v/>
      </c>
      <c r="AG346" s="59" t="str">
        <f t="shared" si="686"/>
        <v/>
      </c>
      <c r="AH346" s="58" t="str">
        <f t="shared" si="686"/>
        <v/>
      </c>
      <c r="AI346" s="59" t="str">
        <f t="shared" si="686"/>
        <v/>
      </c>
      <c r="AJ346" s="58" t="str">
        <f t="shared" si="686"/>
        <v/>
      </c>
      <c r="AK346" s="59" t="str">
        <f t="shared" si="686"/>
        <v/>
      </c>
      <c r="AL346" s="58" t="str">
        <f t="shared" si="686"/>
        <v/>
      </c>
      <c r="AM346" s="60" t="str">
        <f t="shared" si="686"/>
        <v/>
      </c>
    </row>
    <row r="347" ht="15.75" customHeight="1">
      <c r="A347" s="61"/>
      <c r="B347" s="68"/>
      <c r="C347" s="52"/>
      <c r="D347" s="62"/>
      <c r="E347" s="62"/>
      <c r="F347" s="62"/>
      <c r="G347" s="69"/>
      <c r="H347" s="22" t="str">
        <f t="shared" ref="H347:W347" si="687">IF($G347=H$4&amp;"-"&amp;H$5,IF(COUNTIF($G$6:$G347,"="&amp;$G347)&gt;5,"",$F347),"")</f>
        <v/>
      </c>
      <c r="I347" s="23" t="str">
        <f t="shared" si="687"/>
        <v/>
      </c>
      <c r="J347" s="24" t="str">
        <f t="shared" si="687"/>
        <v/>
      </c>
      <c r="K347" s="23" t="str">
        <f t="shared" si="687"/>
        <v/>
      </c>
      <c r="L347" s="24" t="str">
        <f t="shared" si="687"/>
        <v/>
      </c>
      <c r="M347" s="23" t="str">
        <f t="shared" si="687"/>
        <v/>
      </c>
      <c r="N347" s="24" t="str">
        <f t="shared" si="687"/>
        <v/>
      </c>
      <c r="O347" s="23" t="str">
        <f t="shared" si="687"/>
        <v/>
      </c>
      <c r="P347" s="24" t="str">
        <f t="shared" si="687"/>
        <v/>
      </c>
      <c r="Q347" s="23" t="str">
        <f t="shared" si="687"/>
        <v/>
      </c>
      <c r="R347" s="24" t="str">
        <f t="shared" si="687"/>
        <v/>
      </c>
      <c r="S347" s="23" t="str">
        <f t="shared" si="687"/>
        <v/>
      </c>
      <c r="T347" s="24" t="str">
        <f t="shared" si="687"/>
        <v/>
      </c>
      <c r="U347" s="23" t="str">
        <f t="shared" si="687"/>
        <v/>
      </c>
      <c r="V347" s="24" t="str">
        <f t="shared" si="687"/>
        <v/>
      </c>
      <c r="W347" s="25" t="str">
        <f t="shared" si="687"/>
        <v/>
      </c>
      <c r="X347" s="58" t="str">
        <f t="shared" ref="X347:AM347" si="688">IF($G347=X$4&amp;"-"&amp;X$5,IF(COUNTIF($G$6:$G347,"="&amp;$G347)&gt;1000,"",MAX(X$6:X346)+1),"")</f>
        <v/>
      </c>
      <c r="Y347" s="59" t="str">
        <f t="shared" si="688"/>
        <v/>
      </c>
      <c r="Z347" s="58" t="str">
        <f t="shared" si="688"/>
        <v/>
      </c>
      <c r="AA347" s="59" t="str">
        <f t="shared" si="688"/>
        <v/>
      </c>
      <c r="AB347" s="58" t="str">
        <f t="shared" si="688"/>
        <v/>
      </c>
      <c r="AC347" s="59" t="str">
        <f t="shared" si="688"/>
        <v/>
      </c>
      <c r="AD347" s="58" t="str">
        <f t="shared" si="688"/>
        <v/>
      </c>
      <c r="AE347" s="59" t="str">
        <f t="shared" si="688"/>
        <v/>
      </c>
      <c r="AF347" s="58" t="str">
        <f t="shared" si="688"/>
        <v/>
      </c>
      <c r="AG347" s="59" t="str">
        <f t="shared" si="688"/>
        <v/>
      </c>
      <c r="AH347" s="58" t="str">
        <f t="shared" si="688"/>
        <v/>
      </c>
      <c r="AI347" s="59" t="str">
        <f t="shared" si="688"/>
        <v/>
      </c>
      <c r="AJ347" s="58" t="str">
        <f t="shared" si="688"/>
        <v/>
      </c>
      <c r="AK347" s="59" t="str">
        <f t="shared" si="688"/>
        <v/>
      </c>
      <c r="AL347" s="58" t="str">
        <f t="shared" si="688"/>
        <v/>
      </c>
      <c r="AM347" s="60" t="str">
        <f t="shared" si="688"/>
        <v/>
      </c>
    </row>
    <row r="348" ht="15.75" customHeight="1">
      <c r="A348" s="64"/>
      <c r="B348" s="68"/>
      <c r="C348" s="52"/>
      <c r="D348" s="62"/>
      <c r="E348" s="62"/>
      <c r="F348" s="62"/>
      <c r="G348" s="69"/>
      <c r="H348" s="22" t="str">
        <f t="shared" ref="H348:W348" si="689">IF($G348=H$4&amp;"-"&amp;H$5,IF(COUNTIF($G$6:$G348,"="&amp;$G348)&gt;5,"",$F348),"")</f>
        <v/>
      </c>
      <c r="I348" s="23" t="str">
        <f t="shared" si="689"/>
        <v/>
      </c>
      <c r="J348" s="24" t="str">
        <f t="shared" si="689"/>
        <v/>
      </c>
      <c r="K348" s="23" t="str">
        <f t="shared" si="689"/>
        <v/>
      </c>
      <c r="L348" s="24" t="str">
        <f t="shared" si="689"/>
        <v/>
      </c>
      <c r="M348" s="23" t="str">
        <f t="shared" si="689"/>
        <v/>
      </c>
      <c r="N348" s="24" t="str">
        <f t="shared" si="689"/>
        <v/>
      </c>
      <c r="O348" s="23" t="str">
        <f t="shared" si="689"/>
        <v/>
      </c>
      <c r="P348" s="24" t="str">
        <f t="shared" si="689"/>
        <v/>
      </c>
      <c r="Q348" s="23" t="str">
        <f t="shared" si="689"/>
        <v/>
      </c>
      <c r="R348" s="24" t="str">
        <f t="shared" si="689"/>
        <v/>
      </c>
      <c r="S348" s="23" t="str">
        <f t="shared" si="689"/>
        <v/>
      </c>
      <c r="T348" s="24" t="str">
        <f t="shared" si="689"/>
        <v/>
      </c>
      <c r="U348" s="23" t="str">
        <f t="shared" si="689"/>
        <v/>
      </c>
      <c r="V348" s="24" t="str">
        <f t="shared" si="689"/>
        <v/>
      </c>
      <c r="W348" s="25" t="str">
        <f t="shared" si="689"/>
        <v/>
      </c>
      <c r="X348" s="58" t="str">
        <f t="shared" ref="X348:AM348" si="690">IF($G348=X$4&amp;"-"&amp;X$5,IF(COUNTIF($G$6:$G348,"="&amp;$G348)&gt;1000,"",MAX(X$6:X347)+1),"")</f>
        <v/>
      </c>
      <c r="Y348" s="59" t="str">
        <f t="shared" si="690"/>
        <v/>
      </c>
      <c r="Z348" s="58" t="str">
        <f t="shared" si="690"/>
        <v/>
      </c>
      <c r="AA348" s="59" t="str">
        <f t="shared" si="690"/>
        <v/>
      </c>
      <c r="AB348" s="58" t="str">
        <f t="shared" si="690"/>
        <v/>
      </c>
      <c r="AC348" s="59" t="str">
        <f t="shared" si="690"/>
        <v/>
      </c>
      <c r="AD348" s="58" t="str">
        <f t="shared" si="690"/>
        <v/>
      </c>
      <c r="AE348" s="59" t="str">
        <f t="shared" si="690"/>
        <v/>
      </c>
      <c r="AF348" s="58" t="str">
        <f t="shared" si="690"/>
        <v/>
      </c>
      <c r="AG348" s="59" t="str">
        <f t="shared" si="690"/>
        <v/>
      </c>
      <c r="AH348" s="58" t="str">
        <f t="shared" si="690"/>
        <v/>
      </c>
      <c r="AI348" s="59" t="str">
        <f t="shared" si="690"/>
        <v/>
      </c>
      <c r="AJ348" s="58" t="str">
        <f t="shared" si="690"/>
        <v/>
      </c>
      <c r="AK348" s="59" t="str">
        <f t="shared" si="690"/>
        <v/>
      </c>
      <c r="AL348" s="58" t="str">
        <f t="shared" si="690"/>
        <v/>
      </c>
      <c r="AM348" s="60" t="str">
        <f t="shared" si="690"/>
        <v/>
      </c>
    </row>
    <row r="349" ht="15.75" customHeight="1">
      <c r="A349" s="61"/>
      <c r="B349" s="68"/>
      <c r="C349" s="52"/>
      <c r="D349" s="62"/>
      <c r="E349" s="62"/>
      <c r="F349" s="62"/>
      <c r="G349" s="69"/>
      <c r="H349" s="22" t="str">
        <f t="shared" ref="H349:W349" si="691">IF($G349=H$4&amp;"-"&amp;H$5,IF(COUNTIF($G$6:$G349,"="&amp;$G349)&gt;5,"",$F349),"")</f>
        <v/>
      </c>
      <c r="I349" s="23" t="str">
        <f t="shared" si="691"/>
        <v/>
      </c>
      <c r="J349" s="24" t="str">
        <f t="shared" si="691"/>
        <v/>
      </c>
      <c r="K349" s="23" t="str">
        <f t="shared" si="691"/>
        <v/>
      </c>
      <c r="L349" s="24" t="str">
        <f t="shared" si="691"/>
        <v/>
      </c>
      <c r="M349" s="23" t="str">
        <f t="shared" si="691"/>
        <v/>
      </c>
      <c r="N349" s="24" t="str">
        <f t="shared" si="691"/>
        <v/>
      </c>
      <c r="O349" s="23" t="str">
        <f t="shared" si="691"/>
        <v/>
      </c>
      <c r="P349" s="24" t="str">
        <f t="shared" si="691"/>
        <v/>
      </c>
      <c r="Q349" s="23" t="str">
        <f t="shared" si="691"/>
        <v/>
      </c>
      <c r="R349" s="24" t="str">
        <f t="shared" si="691"/>
        <v/>
      </c>
      <c r="S349" s="23" t="str">
        <f t="shared" si="691"/>
        <v/>
      </c>
      <c r="T349" s="24" t="str">
        <f t="shared" si="691"/>
        <v/>
      </c>
      <c r="U349" s="23" t="str">
        <f t="shared" si="691"/>
        <v/>
      </c>
      <c r="V349" s="24" t="str">
        <f t="shared" si="691"/>
        <v/>
      </c>
      <c r="W349" s="25" t="str">
        <f t="shared" si="691"/>
        <v/>
      </c>
      <c r="X349" s="58" t="str">
        <f t="shared" ref="X349:AM349" si="692">IF($G349=X$4&amp;"-"&amp;X$5,IF(COUNTIF($G$6:$G349,"="&amp;$G349)&gt;1000,"",MAX(X$6:X348)+1),"")</f>
        <v/>
      </c>
      <c r="Y349" s="59" t="str">
        <f t="shared" si="692"/>
        <v/>
      </c>
      <c r="Z349" s="58" t="str">
        <f t="shared" si="692"/>
        <v/>
      </c>
      <c r="AA349" s="59" t="str">
        <f t="shared" si="692"/>
        <v/>
      </c>
      <c r="AB349" s="58" t="str">
        <f t="shared" si="692"/>
        <v/>
      </c>
      <c r="AC349" s="59" t="str">
        <f t="shared" si="692"/>
        <v/>
      </c>
      <c r="AD349" s="58" t="str">
        <f t="shared" si="692"/>
        <v/>
      </c>
      <c r="AE349" s="59" t="str">
        <f t="shared" si="692"/>
        <v/>
      </c>
      <c r="AF349" s="58" t="str">
        <f t="shared" si="692"/>
        <v/>
      </c>
      <c r="AG349" s="59" t="str">
        <f t="shared" si="692"/>
        <v/>
      </c>
      <c r="AH349" s="58" t="str">
        <f t="shared" si="692"/>
        <v/>
      </c>
      <c r="AI349" s="59" t="str">
        <f t="shared" si="692"/>
        <v/>
      </c>
      <c r="AJ349" s="58" t="str">
        <f t="shared" si="692"/>
        <v/>
      </c>
      <c r="AK349" s="59" t="str">
        <f t="shared" si="692"/>
        <v/>
      </c>
      <c r="AL349" s="58" t="str">
        <f t="shared" si="692"/>
        <v/>
      </c>
      <c r="AM349" s="60" t="str">
        <f t="shared" si="692"/>
        <v/>
      </c>
    </row>
    <row r="350" ht="15.75" customHeight="1">
      <c r="A350" s="64"/>
      <c r="B350" s="68"/>
      <c r="C350" s="52"/>
      <c r="D350" s="62"/>
      <c r="E350" s="62"/>
      <c r="F350" s="62"/>
      <c r="G350" s="69"/>
      <c r="H350" s="22" t="str">
        <f t="shared" ref="H350:W350" si="693">IF($G350=H$4&amp;"-"&amp;H$5,IF(COUNTIF($G$6:$G350,"="&amp;$G350)&gt;5,"",$F350),"")</f>
        <v/>
      </c>
      <c r="I350" s="23" t="str">
        <f t="shared" si="693"/>
        <v/>
      </c>
      <c r="J350" s="24" t="str">
        <f t="shared" si="693"/>
        <v/>
      </c>
      <c r="K350" s="23" t="str">
        <f t="shared" si="693"/>
        <v/>
      </c>
      <c r="L350" s="24" t="str">
        <f t="shared" si="693"/>
        <v/>
      </c>
      <c r="M350" s="23" t="str">
        <f t="shared" si="693"/>
        <v/>
      </c>
      <c r="N350" s="24" t="str">
        <f t="shared" si="693"/>
        <v/>
      </c>
      <c r="O350" s="23" t="str">
        <f t="shared" si="693"/>
        <v/>
      </c>
      <c r="P350" s="24" t="str">
        <f t="shared" si="693"/>
        <v/>
      </c>
      <c r="Q350" s="23" t="str">
        <f t="shared" si="693"/>
        <v/>
      </c>
      <c r="R350" s="24" t="str">
        <f t="shared" si="693"/>
        <v/>
      </c>
      <c r="S350" s="23" t="str">
        <f t="shared" si="693"/>
        <v/>
      </c>
      <c r="T350" s="24" t="str">
        <f t="shared" si="693"/>
        <v/>
      </c>
      <c r="U350" s="23" t="str">
        <f t="shared" si="693"/>
        <v/>
      </c>
      <c r="V350" s="24" t="str">
        <f t="shared" si="693"/>
        <v/>
      </c>
      <c r="W350" s="25" t="str">
        <f t="shared" si="693"/>
        <v/>
      </c>
      <c r="X350" s="58" t="str">
        <f t="shared" ref="X350:AM350" si="694">IF($G350=X$4&amp;"-"&amp;X$5,IF(COUNTIF($G$6:$G350,"="&amp;$G350)&gt;1000,"",MAX(X$6:X349)+1),"")</f>
        <v/>
      </c>
      <c r="Y350" s="59" t="str">
        <f t="shared" si="694"/>
        <v/>
      </c>
      <c r="Z350" s="58" t="str">
        <f t="shared" si="694"/>
        <v/>
      </c>
      <c r="AA350" s="59" t="str">
        <f t="shared" si="694"/>
        <v/>
      </c>
      <c r="AB350" s="58" t="str">
        <f t="shared" si="694"/>
        <v/>
      </c>
      <c r="AC350" s="59" t="str">
        <f t="shared" si="694"/>
        <v/>
      </c>
      <c r="AD350" s="58" t="str">
        <f t="shared" si="694"/>
        <v/>
      </c>
      <c r="AE350" s="59" t="str">
        <f t="shared" si="694"/>
        <v/>
      </c>
      <c r="AF350" s="58" t="str">
        <f t="shared" si="694"/>
        <v/>
      </c>
      <c r="AG350" s="59" t="str">
        <f t="shared" si="694"/>
        <v/>
      </c>
      <c r="AH350" s="58" t="str">
        <f t="shared" si="694"/>
        <v/>
      </c>
      <c r="AI350" s="59" t="str">
        <f t="shared" si="694"/>
        <v/>
      </c>
      <c r="AJ350" s="58" t="str">
        <f t="shared" si="694"/>
        <v/>
      </c>
      <c r="AK350" s="59" t="str">
        <f t="shared" si="694"/>
        <v/>
      </c>
      <c r="AL350" s="58" t="str">
        <f t="shared" si="694"/>
        <v/>
      </c>
      <c r="AM350" s="60" t="str">
        <f t="shared" si="694"/>
        <v/>
      </c>
    </row>
    <row r="351" ht="15.75" customHeight="1">
      <c r="A351" s="61"/>
      <c r="B351" s="68"/>
      <c r="C351" s="52"/>
      <c r="D351" s="62"/>
      <c r="E351" s="62"/>
      <c r="F351" s="62"/>
      <c r="G351" s="69"/>
      <c r="H351" s="22" t="str">
        <f t="shared" ref="H351:W351" si="695">IF($G351=H$4&amp;"-"&amp;H$5,IF(COUNTIF($G$6:$G351,"="&amp;$G351)&gt;5,"",$F351),"")</f>
        <v/>
      </c>
      <c r="I351" s="23" t="str">
        <f t="shared" si="695"/>
        <v/>
      </c>
      <c r="J351" s="24" t="str">
        <f t="shared" si="695"/>
        <v/>
      </c>
      <c r="K351" s="23" t="str">
        <f t="shared" si="695"/>
        <v/>
      </c>
      <c r="L351" s="24" t="str">
        <f t="shared" si="695"/>
        <v/>
      </c>
      <c r="M351" s="23" t="str">
        <f t="shared" si="695"/>
        <v/>
      </c>
      <c r="N351" s="24" t="str">
        <f t="shared" si="695"/>
        <v/>
      </c>
      <c r="O351" s="23" t="str">
        <f t="shared" si="695"/>
        <v/>
      </c>
      <c r="P351" s="24" t="str">
        <f t="shared" si="695"/>
        <v/>
      </c>
      <c r="Q351" s="23" t="str">
        <f t="shared" si="695"/>
        <v/>
      </c>
      <c r="R351" s="24" t="str">
        <f t="shared" si="695"/>
        <v/>
      </c>
      <c r="S351" s="23" t="str">
        <f t="shared" si="695"/>
        <v/>
      </c>
      <c r="T351" s="24" t="str">
        <f t="shared" si="695"/>
        <v/>
      </c>
      <c r="U351" s="23" t="str">
        <f t="shared" si="695"/>
        <v/>
      </c>
      <c r="V351" s="24" t="str">
        <f t="shared" si="695"/>
        <v/>
      </c>
      <c r="W351" s="25" t="str">
        <f t="shared" si="695"/>
        <v/>
      </c>
      <c r="X351" s="58" t="str">
        <f t="shared" ref="X351:AM351" si="696">IF($G351=X$4&amp;"-"&amp;X$5,IF(COUNTIF($G$6:$G351,"="&amp;$G351)&gt;1000,"",MAX(X$6:X350)+1),"")</f>
        <v/>
      </c>
      <c r="Y351" s="59" t="str">
        <f t="shared" si="696"/>
        <v/>
      </c>
      <c r="Z351" s="58" t="str">
        <f t="shared" si="696"/>
        <v/>
      </c>
      <c r="AA351" s="59" t="str">
        <f t="shared" si="696"/>
        <v/>
      </c>
      <c r="AB351" s="58" t="str">
        <f t="shared" si="696"/>
        <v/>
      </c>
      <c r="AC351" s="59" t="str">
        <f t="shared" si="696"/>
        <v/>
      </c>
      <c r="AD351" s="58" t="str">
        <f t="shared" si="696"/>
        <v/>
      </c>
      <c r="AE351" s="59" t="str">
        <f t="shared" si="696"/>
        <v/>
      </c>
      <c r="AF351" s="58" t="str">
        <f t="shared" si="696"/>
        <v/>
      </c>
      <c r="AG351" s="59" t="str">
        <f t="shared" si="696"/>
        <v/>
      </c>
      <c r="AH351" s="58" t="str">
        <f t="shared" si="696"/>
        <v/>
      </c>
      <c r="AI351" s="59" t="str">
        <f t="shared" si="696"/>
        <v/>
      </c>
      <c r="AJ351" s="58" t="str">
        <f t="shared" si="696"/>
        <v/>
      </c>
      <c r="AK351" s="59" t="str">
        <f t="shared" si="696"/>
        <v/>
      </c>
      <c r="AL351" s="58" t="str">
        <f t="shared" si="696"/>
        <v/>
      </c>
      <c r="AM351" s="60" t="str">
        <f t="shared" si="696"/>
        <v/>
      </c>
    </row>
    <row r="352" ht="15.75" customHeight="1">
      <c r="A352" s="64"/>
      <c r="B352" s="68"/>
      <c r="C352" s="52"/>
      <c r="D352" s="62"/>
      <c r="E352" s="62"/>
      <c r="F352" s="62"/>
      <c r="G352" s="69"/>
      <c r="H352" s="22" t="str">
        <f t="shared" ref="H352:W352" si="697">IF($G352=H$4&amp;"-"&amp;H$5,IF(COUNTIF($G$6:$G352,"="&amp;$G352)&gt;5,"",$F352),"")</f>
        <v/>
      </c>
      <c r="I352" s="23" t="str">
        <f t="shared" si="697"/>
        <v/>
      </c>
      <c r="J352" s="24" t="str">
        <f t="shared" si="697"/>
        <v/>
      </c>
      <c r="K352" s="23" t="str">
        <f t="shared" si="697"/>
        <v/>
      </c>
      <c r="L352" s="24" t="str">
        <f t="shared" si="697"/>
        <v/>
      </c>
      <c r="M352" s="23" t="str">
        <f t="shared" si="697"/>
        <v/>
      </c>
      <c r="N352" s="24" t="str">
        <f t="shared" si="697"/>
        <v/>
      </c>
      <c r="O352" s="23" t="str">
        <f t="shared" si="697"/>
        <v/>
      </c>
      <c r="P352" s="24" t="str">
        <f t="shared" si="697"/>
        <v/>
      </c>
      <c r="Q352" s="23" t="str">
        <f t="shared" si="697"/>
        <v/>
      </c>
      <c r="R352" s="24" t="str">
        <f t="shared" si="697"/>
        <v/>
      </c>
      <c r="S352" s="23" t="str">
        <f t="shared" si="697"/>
        <v/>
      </c>
      <c r="T352" s="24" t="str">
        <f t="shared" si="697"/>
        <v/>
      </c>
      <c r="U352" s="23" t="str">
        <f t="shared" si="697"/>
        <v/>
      </c>
      <c r="V352" s="24" t="str">
        <f t="shared" si="697"/>
        <v/>
      </c>
      <c r="W352" s="25" t="str">
        <f t="shared" si="697"/>
        <v/>
      </c>
      <c r="X352" s="58" t="str">
        <f t="shared" ref="X352:AM352" si="698">IF($G352=X$4&amp;"-"&amp;X$5,IF(COUNTIF($G$6:$G352,"="&amp;$G352)&gt;1000,"",MAX(X$6:X351)+1),"")</f>
        <v/>
      </c>
      <c r="Y352" s="59" t="str">
        <f t="shared" si="698"/>
        <v/>
      </c>
      <c r="Z352" s="58" t="str">
        <f t="shared" si="698"/>
        <v/>
      </c>
      <c r="AA352" s="59" t="str">
        <f t="shared" si="698"/>
        <v/>
      </c>
      <c r="AB352" s="58" t="str">
        <f t="shared" si="698"/>
        <v/>
      </c>
      <c r="AC352" s="59" t="str">
        <f t="shared" si="698"/>
        <v/>
      </c>
      <c r="AD352" s="58" t="str">
        <f t="shared" si="698"/>
        <v/>
      </c>
      <c r="AE352" s="59" t="str">
        <f t="shared" si="698"/>
        <v/>
      </c>
      <c r="AF352" s="58" t="str">
        <f t="shared" si="698"/>
        <v/>
      </c>
      <c r="AG352" s="59" t="str">
        <f t="shared" si="698"/>
        <v/>
      </c>
      <c r="AH352" s="58" t="str">
        <f t="shared" si="698"/>
        <v/>
      </c>
      <c r="AI352" s="59" t="str">
        <f t="shared" si="698"/>
        <v/>
      </c>
      <c r="AJ352" s="58" t="str">
        <f t="shared" si="698"/>
        <v/>
      </c>
      <c r="AK352" s="59" t="str">
        <f t="shared" si="698"/>
        <v/>
      </c>
      <c r="AL352" s="58" t="str">
        <f t="shared" si="698"/>
        <v/>
      </c>
      <c r="AM352" s="60" t="str">
        <f t="shared" si="698"/>
        <v/>
      </c>
    </row>
    <row r="353" ht="15.75" customHeight="1">
      <c r="A353" s="61"/>
      <c r="B353" s="68"/>
      <c r="C353" s="52"/>
      <c r="D353" s="62"/>
      <c r="E353" s="62"/>
      <c r="F353" s="62"/>
      <c r="G353" s="69"/>
      <c r="H353" s="22" t="str">
        <f t="shared" ref="H353:W353" si="699">IF($G353=H$4&amp;"-"&amp;H$5,IF(COUNTIF($G$6:$G353,"="&amp;$G353)&gt;5,"",$F353),"")</f>
        <v/>
      </c>
      <c r="I353" s="23" t="str">
        <f t="shared" si="699"/>
        <v/>
      </c>
      <c r="J353" s="24" t="str">
        <f t="shared" si="699"/>
        <v/>
      </c>
      <c r="K353" s="23" t="str">
        <f t="shared" si="699"/>
        <v/>
      </c>
      <c r="L353" s="24" t="str">
        <f t="shared" si="699"/>
        <v/>
      </c>
      <c r="M353" s="23" t="str">
        <f t="shared" si="699"/>
        <v/>
      </c>
      <c r="N353" s="24" t="str">
        <f t="shared" si="699"/>
        <v/>
      </c>
      <c r="O353" s="23" t="str">
        <f t="shared" si="699"/>
        <v/>
      </c>
      <c r="P353" s="24" t="str">
        <f t="shared" si="699"/>
        <v/>
      </c>
      <c r="Q353" s="23" t="str">
        <f t="shared" si="699"/>
        <v/>
      </c>
      <c r="R353" s="24" t="str">
        <f t="shared" si="699"/>
        <v/>
      </c>
      <c r="S353" s="23" t="str">
        <f t="shared" si="699"/>
        <v/>
      </c>
      <c r="T353" s="24" t="str">
        <f t="shared" si="699"/>
        <v/>
      </c>
      <c r="U353" s="23" t="str">
        <f t="shared" si="699"/>
        <v/>
      </c>
      <c r="V353" s="24" t="str">
        <f t="shared" si="699"/>
        <v/>
      </c>
      <c r="W353" s="25" t="str">
        <f t="shared" si="699"/>
        <v/>
      </c>
      <c r="X353" s="58" t="str">
        <f t="shared" ref="X353:AM353" si="700">IF($G353=X$4&amp;"-"&amp;X$5,IF(COUNTIF($G$6:$G353,"="&amp;$G353)&gt;1000,"",MAX(X$6:X352)+1),"")</f>
        <v/>
      </c>
      <c r="Y353" s="59" t="str">
        <f t="shared" si="700"/>
        <v/>
      </c>
      <c r="Z353" s="58" t="str">
        <f t="shared" si="700"/>
        <v/>
      </c>
      <c r="AA353" s="59" t="str">
        <f t="shared" si="700"/>
        <v/>
      </c>
      <c r="AB353" s="58" t="str">
        <f t="shared" si="700"/>
        <v/>
      </c>
      <c r="AC353" s="59" t="str">
        <f t="shared" si="700"/>
        <v/>
      </c>
      <c r="AD353" s="58" t="str">
        <f t="shared" si="700"/>
        <v/>
      </c>
      <c r="AE353" s="59" t="str">
        <f t="shared" si="700"/>
        <v/>
      </c>
      <c r="AF353" s="58" t="str">
        <f t="shared" si="700"/>
        <v/>
      </c>
      <c r="AG353" s="59" t="str">
        <f t="shared" si="700"/>
        <v/>
      </c>
      <c r="AH353" s="58" t="str">
        <f t="shared" si="700"/>
        <v/>
      </c>
      <c r="AI353" s="59" t="str">
        <f t="shared" si="700"/>
        <v/>
      </c>
      <c r="AJ353" s="58" t="str">
        <f t="shared" si="700"/>
        <v/>
      </c>
      <c r="AK353" s="59" t="str">
        <f t="shared" si="700"/>
        <v/>
      </c>
      <c r="AL353" s="58" t="str">
        <f t="shared" si="700"/>
        <v/>
      </c>
      <c r="AM353" s="60" t="str">
        <f t="shared" si="700"/>
        <v/>
      </c>
    </row>
    <row r="354" ht="15.75" customHeight="1">
      <c r="A354" s="64"/>
      <c r="B354" s="68"/>
      <c r="C354" s="52"/>
      <c r="D354" s="62"/>
      <c r="E354" s="62"/>
      <c r="F354" s="62"/>
      <c r="G354" s="69"/>
      <c r="H354" s="22" t="str">
        <f t="shared" ref="H354:W354" si="701">IF($G354=H$4&amp;"-"&amp;H$5,IF(COUNTIF($G$6:$G354,"="&amp;$G354)&gt;5,"",$F354),"")</f>
        <v/>
      </c>
      <c r="I354" s="23" t="str">
        <f t="shared" si="701"/>
        <v/>
      </c>
      <c r="J354" s="24" t="str">
        <f t="shared" si="701"/>
        <v/>
      </c>
      <c r="K354" s="23" t="str">
        <f t="shared" si="701"/>
        <v/>
      </c>
      <c r="L354" s="24" t="str">
        <f t="shared" si="701"/>
        <v/>
      </c>
      <c r="M354" s="23" t="str">
        <f t="shared" si="701"/>
        <v/>
      </c>
      <c r="N354" s="24" t="str">
        <f t="shared" si="701"/>
        <v/>
      </c>
      <c r="O354" s="23" t="str">
        <f t="shared" si="701"/>
        <v/>
      </c>
      <c r="P354" s="24" t="str">
        <f t="shared" si="701"/>
        <v/>
      </c>
      <c r="Q354" s="23" t="str">
        <f t="shared" si="701"/>
        <v/>
      </c>
      <c r="R354" s="24" t="str">
        <f t="shared" si="701"/>
        <v/>
      </c>
      <c r="S354" s="23" t="str">
        <f t="shared" si="701"/>
        <v/>
      </c>
      <c r="T354" s="24" t="str">
        <f t="shared" si="701"/>
        <v/>
      </c>
      <c r="U354" s="23" t="str">
        <f t="shared" si="701"/>
        <v/>
      </c>
      <c r="V354" s="24" t="str">
        <f t="shared" si="701"/>
        <v/>
      </c>
      <c r="W354" s="25" t="str">
        <f t="shared" si="701"/>
        <v/>
      </c>
      <c r="X354" s="58" t="str">
        <f t="shared" ref="X354:AM354" si="702">IF($G354=X$4&amp;"-"&amp;X$5,IF(COUNTIF($G$6:$G354,"="&amp;$G354)&gt;1000,"",MAX(X$6:X353)+1),"")</f>
        <v/>
      </c>
      <c r="Y354" s="59" t="str">
        <f t="shared" si="702"/>
        <v/>
      </c>
      <c r="Z354" s="58" t="str">
        <f t="shared" si="702"/>
        <v/>
      </c>
      <c r="AA354" s="59" t="str">
        <f t="shared" si="702"/>
        <v/>
      </c>
      <c r="AB354" s="58" t="str">
        <f t="shared" si="702"/>
        <v/>
      </c>
      <c r="AC354" s="59" t="str">
        <f t="shared" si="702"/>
        <v/>
      </c>
      <c r="AD354" s="58" t="str">
        <f t="shared" si="702"/>
        <v/>
      </c>
      <c r="AE354" s="59" t="str">
        <f t="shared" si="702"/>
        <v/>
      </c>
      <c r="AF354" s="58" t="str">
        <f t="shared" si="702"/>
        <v/>
      </c>
      <c r="AG354" s="59" t="str">
        <f t="shared" si="702"/>
        <v/>
      </c>
      <c r="AH354" s="58" t="str">
        <f t="shared" si="702"/>
        <v/>
      </c>
      <c r="AI354" s="59" t="str">
        <f t="shared" si="702"/>
        <v/>
      </c>
      <c r="AJ354" s="58" t="str">
        <f t="shared" si="702"/>
        <v/>
      </c>
      <c r="AK354" s="59" t="str">
        <f t="shared" si="702"/>
        <v/>
      </c>
      <c r="AL354" s="58" t="str">
        <f t="shared" si="702"/>
        <v/>
      </c>
      <c r="AM354" s="60" t="str">
        <f t="shared" si="702"/>
        <v/>
      </c>
    </row>
    <row r="355" ht="15.75" customHeight="1">
      <c r="A355" s="61"/>
      <c r="B355" s="68"/>
      <c r="C355" s="52"/>
      <c r="D355" s="62"/>
      <c r="E355" s="62"/>
      <c r="F355" s="62"/>
      <c r="G355" s="69"/>
      <c r="H355" s="22" t="str">
        <f t="shared" ref="H355:W355" si="703">IF($G355=H$4&amp;"-"&amp;H$5,IF(COUNTIF($G$6:$G355,"="&amp;$G355)&gt;5,"",$F355),"")</f>
        <v/>
      </c>
      <c r="I355" s="23" t="str">
        <f t="shared" si="703"/>
        <v/>
      </c>
      <c r="J355" s="24" t="str">
        <f t="shared" si="703"/>
        <v/>
      </c>
      <c r="K355" s="23" t="str">
        <f t="shared" si="703"/>
        <v/>
      </c>
      <c r="L355" s="24" t="str">
        <f t="shared" si="703"/>
        <v/>
      </c>
      <c r="M355" s="23" t="str">
        <f t="shared" si="703"/>
        <v/>
      </c>
      <c r="N355" s="24" t="str">
        <f t="shared" si="703"/>
        <v/>
      </c>
      <c r="O355" s="23" t="str">
        <f t="shared" si="703"/>
        <v/>
      </c>
      <c r="P355" s="24" t="str">
        <f t="shared" si="703"/>
        <v/>
      </c>
      <c r="Q355" s="23" t="str">
        <f t="shared" si="703"/>
        <v/>
      </c>
      <c r="R355" s="24" t="str">
        <f t="shared" si="703"/>
        <v/>
      </c>
      <c r="S355" s="23" t="str">
        <f t="shared" si="703"/>
        <v/>
      </c>
      <c r="T355" s="24" t="str">
        <f t="shared" si="703"/>
        <v/>
      </c>
      <c r="U355" s="23" t="str">
        <f t="shared" si="703"/>
        <v/>
      </c>
      <c r="V355" s="24" t="str">
        <f t="shared" si="703"/>
        <v/>
      </c>
      <c r="W355" s="25" t="str">
        <f t="shared" si="703"/>
        <v/>
      </c>
      <c r="X355" s="58" t="str">
        <f t="shared" ref="X355:AM355" si="704">IF($G355=X$4&amp;"-"&amp;X$5,IF(COUNTIF($G$6:$G355,"="&amp;$G355)&gt;1000,"",MAX(X$6:X354)+1),"")</f>
        <v/>
      </c>
      <c r="Y355" s="59" t="str">
        <f t="shared" si="704"/>
        <v/>
      </c>
      <c r="Z355" s="58" t="str">
        <f t="shared" si="704"/>
        <v/>
      </c>
      <c r="AA355" s="59" t="str">
        <f t="shared" si="704"/>
        <v/>
      </c>
      <c r="AB355" s="58" t="str">
        <f t="shared" si="704"/>
        <v/>
      </c>
      <c r="AC355" s="59" t="str">
        <f t="shared" si="704"/>
        <v/>
      </c>
      <c r="AD355" s="58" t="str">
        <f t="shared" si="704"/>
        <v/>
      </c>
      <c r="AE355" s="59" t="str">
        <f t="shared" si="704"/>
        <v/>
      </c>
      <c r="AF355" s="58" t="str">
        <f t="shared" si="704"/>
        <v/>
      </c>
      <c r="AG355" s="59" t="str">
        <f t="shared" si="704"/>
        <v/>
      </c>
      <c r="AH355" s="58" t="str">
        <f t="shared" si="704"/>
        <v/>
      </c>
      <c r="AI355" s="59" t="str">
        <f t="shared" si="704"/>
        <v/>
      </c>
      <c r="AJ355" s="58" t="str">
        <f t="shared" si="704"/>
        <v/>
      </c>
      <c r="AK355" s="59" t="str">
        <f t="shared" si="704"/>
        <v/>
      </c>
      <c r="AL355" s="58" t="str">
        <f t="shared" si="704"/>
        <v/>
      </c>
      <c r="AM355" s="60" t="str">
        <f t="shared" si="704"/>
        <v/>
      </c>
    </row>
    <row r="356" ht="15.75" customHeight="1">
      <c r="A356" s="64"/>
      <c r="B356" s="68"/>
      <c r="C356" s="52"/>
      <c r="D356" s="62"/>
      <c r="E356" s="62"/>
      <c r="F356" s="62"/>
      <c r="G356" s="69"/>
      <c r="H356" s="22" t="str">
        <f t="shared" ref="H356:W356" si="705">IF($G356=H$4&amp;"-"&amp;H$5,IF(COUNTIF($G$6:$G356,"="&amp;$G356)&gt;5,"",$F356),"")</f>
        <v/>
      </c>
      <c r="I356" s="23" t="str">
        <f t="shared" si="705"/>
        <v/>
      </c>
      <c r="J356" s="24" t="str">
        <f t="shared" si="705"/>
        <v/>
      </c>
      <c r="K356" s="23" t="str">
        <f t="shared" si="705"/>
        <v/>
      </c>
      <c r="L356" s="24" t="str">
        <f t="shared" si="705"/>
        <v/>
      </c>
      <c r="M356" s="23" t="str">
        <f t="shared" si="705"/>
        <v/>
      </c>
      <c r="N356" s="24" t="str">
        <f t="shared" si="705"/>
        <v/>
      </c>
      <c r="O356" s="23" t="str">
        <f t="shared" si="705"/>
        <v/>
      </c>
      <c r="P356" s="24" t="str">
        <f t="shared" si="705"/>
        <v/>
      </c>
      <c r="Q356" s="23" t="str">
        <f t="shared" si="705"/>
        <v/>
      </c>
      <c r="R356" s="24" t="str">
        <f t="shared" si="705"/>
        <v/>
      </c>
      <c r="S356" s="23" t="str">
        <f t="shared" si="705"/>
        <v/>
      </c>
      <c r="T356" s="24" t="str">
        <f t="shared" si="705"/>
        <v/>
      </c>
      <c r="U356" s="23" t="str">
        <f t="shared" si="705"/>
        <v/>
      </c>
      <c r="V356" s="24" t="str">
        <f t="shared" si="705"/>
        <v/>
      </c>
      <c r="W356" s="25" t="str">
        <f t="shared" si="705"/>
        <v/>
      </c>
      <c r="X356" s="58" t="str">
        <f t="shared" ref="X356:AM356" si="706">IF($G356=X$4&amp;"-"&amp;X$5,IF(COUNTIF($G$6:$G356,"="&amp;$G356)&gt;1000,"",MAX(X$6:X355)+1),"")</f>
        <v/>
      </c>
      <c r="Y356" s="59" t="str">
        <f t="shared" si="706"/>
        <v/>
      </c>
      <c r="Z356" s="58" t="str">
        <f t="shared" si="706"/>
        <v/>
      </c>
      <c r="AA356" s="59" t="str">
        <f t="shared" si="706"/>
        <v/>
      </c>
      <c r="AB356" s="58" t="str">
        <f t="shared" si="706"/>
        <v/>
      </c>
      <c r="AC356" s="59" t="str">
        <f t="shared" si="706"/>
        <v/>
      </c>
      <c r="AD356" s="58" t="str">
        <f t="shared" si="706"/>
        <v/>
      </c>
      <c r="AE356" s="59" t="str">
        <f t="shared" si="706"/>
        <v/>
      </c>
      <c r="AF356" s="58" t="str">
        <f t="shared" si="706"/>
        <v/>
      </c>
      <c r="AG356" s="59" t="str">
        <f t="shared" si="706"/>
        <v/>
      </c>
      <c r="AH356" s="58" t="str">
        <f t="shared" si="706"/>
        <v/>
      </c>
      <c r="AI356" s="59" t="str">
        <f t="shared" si="706"/>
        <v/>
      </c>
      <c r="AJ356" s="58" t="str">
        <f t="shared" si="706"/>
        <v/>
      </c>
      <c r="AK356" s="59" t="str">
        <f t="shared" si="706"/>
        <v/>
      </c>
      <c r="AL356" s="58" t="str">
        <f t="shared" si="706"/>
        <v/>
      </c>
      <c r="AM356" s="60" t="str">
        <f t="shared" si="706"/>
        <v/>
      </c>
    </row>
    <row r="357" ht="15.75" customHeight="1">
      <c r="A357" s="61"/>
      <c r="B357" s="68"/>
      <c r="C357" s="52"/>
      <c r="D357" s="62"/>
      <c r="E357" s="62"/>
      <c r="F357" s="62"/>
      <c r="G357" s="69"/>
      <c r="H357" s="22" t="str">
        <f t="shared" ref="H357:W357" si="707">IF($G357=H$4&amp;"-"&amp;H$5,IF(COUNTIF($G$6:$G357,"="&amp;$G357)&gt;5,"",$F357),"")</f>
        <v/>
      </c>
      <c r="I357" s="23" t="str">
        <f t="shared" si="707"/>
        <v/>
      </c>
      <c r="J357" s="24" t="str">
        <f t="shared" si="707"/>
        <v/>
      </c>
      <c r="K357" s="23" t="str">
        <f t="shared" si="707"/>
        <v/>
      </c>
      <c r="L357" s="24" t="str">
        <f t="shared" si="707"/>
        <v/>
      </c>
      <c r="M357" s="23" t="str">
        <f t="shared" si="707"/>
        <v/>
      </c>
      <c r="N357" s="24" t="str">
        <f t="shared" si="707"/>
        <v/>
      </c>
      <c r="O357" s="23" t="str">
        <f t="shared" si="707"/>
        <v/>
      </c>
      <c r="P357" s="24" t="str">
        <f t="shared" si="707"/>
        <v/>
      </c>
      <c r="Q357" s="23" t="str">
        <f t="shared" si="707"/>
        <v/>
      </c>
      <c r="R357" s="24" t="str">
        <f t="shared" si="707"/>
        <v/>
      </c>
      <c r="S357" s="23" t="str">
        <f t="shared" si="707"/>
        <v/>
      </c>
      <c r="T357" s="24" t="str">
        <f t="shared" si="707"/>
        <v/>
      </c>
      <c r="U357" s="23" t="str">
        <f t="shared" si="707"/>
        <v/>
      </c>
      <c r="V357" s="24" t="str">
        <f t="shared" si="707"/>
        <v/>
      </c>
      <c r="W357" s="25" t="str">
        <f t="shared" si="707"/>
        <v/>
      </c>
      <c r="X357" s="58" t="str">
        <f t="shared" ref="X357:AM357" si="708">IF($G357=X$4&amp;"-"&amp;X$5,IF(COUNTIF($G$6:$G357,"="&amp;$G357)&gt;1000,"",MAX(X$6:X356)+1),"")</f>
        <v/>
      </c>
      <c r="Y357" s="59" t="str">
        <f t="shared" si="708"/>
        <v/>
      </c>
      <c r="Z357" s="58" t="str">
        <f t="shared" si="708"/>
        <v/>
      </c>
      <c r="AA357" s="59" t="str">
        <f t="shared" si="708"/>
        <v/>
      </c>
      <c r="AB357" s="58" t="str">
        <f t="shared" si="708"/>
        <v/>
      </c>
      <c r="AC357" s="59" t="str">
        <f t="shared" si="708"/>
        <v/>
      </c>
      <c r="AD357" s="58" t="str">
        <f t="shared" si="708"/>
        <v/>
      </c>
      <c r="AE357" s="59" t="str">
        <f t="shared" si="708"/>
        <v/>
      </c>
      <c r="AF357" s="58" t="str">
        <f t="shared" si="708"/>
        <v/>
      </c>
      <c r="AG357" s="59" t="str">
        <f t="shared" si="708"/>
        <v/>
      </c>
      <c r="AH357" s="58" t="str">
        <f t="shared" si="708"/>
        <v/>
      </c>
      <c r="AI357" s="59" t="str">
        <f t="shared" si="708"/>
        <v/>
      </c>
      <c r="AJ357" s="58" t="str">
        <f t="shared" si="708"/>
        <v/>
      </c>
      <c r="AK357" s="59" t="str">
        <f t="shared" si="708"/>
        <v/>
      </c>
      <c r="AL357" s="58" t="str">
        <f t="shared" si="708"/>
        <v/>
      </c>
      <c r="AM357" s="60" t="str">
        <f t="shared" si="708"/>
        <v/>
      </c>
    </row>
    <row r="358" ht="15.75" customHeight="1">
      <c r="A358" s="64"/>
      <c r="B358" s="68"/>
      <c r="C358" s="52"/>
      <c r="D358" s="62"/>
      <c r="E358" s="62"/>
      <c r="F358" s="62"/>
      <c r="G358" s="69"/>
      <c r="H358" s="22" t="str">
        <f t="shared" ref="H358:W358" si="709">IF($G358=H$4&amp;"-"&amp;H$5,IF(COUNTIF($G$6:$G358,"="&amp;$G358)&gt;5,"",$F358),"")</f>
        <v/>
      </c>
      <c r="I358" s="23" t="str">
        <f t="shared" si="709"/>
        <v/>
      </c>
      <c r="J358" s="24" t="str">
        <f t="shared" si="709"/>
        <v/>
      </c>
      <c r="K358" s="23" t="str">
        <f t="shared" si="709"/>
        <v/>
      </c>
      <c r="L358" s="24" t="str">
        <f t="shared" si="709"/>
        <v/>
      </c>
      <c r="M358" s="23" t="str">
        <f t="shared" si="709"/>
        <v/>
      </c>
      <c r="N358" s="24" t="str">
        <f t="shared" si="709"/>
        <v/>
      </c>
      <c r="O358" s="23" t="str">
        <f t="shared" si="709"/>
        <v/>
      </c>
      <c r="P358" s="24" t="str">
        <f t="shared" si="709"/>
        <v/>
      </c>
      <c r="Q358" s="23" t="str">
        <f t="shared" si="709"/>
        <v/>
      </c>
      <c r="R358" s="24" t="str">
        <f t="shared" si="709"/>
        <v/>
      </c>
      <c r="S358" s="23" t="str">
        <f t="shared" si="709"/>
        <v/>
      </c>
      <c r="T358" s="24" t="str">
        <f t="shared" si="709"/>
        <v/>
      </c>
      <c r="U358" s="23" t="str">
        <f t="shared" si="709"/>
        <v/>
      </c>
      <c r="V358" s="24" t="str">
        <f t="shared" si="709"/>
        <v/>
      </c>
      <c r="W358" s="25" t="str">
        <f t="shared" si="709"/>
        <v/>
      </c>
      <c r="X358" s="58" t="str">
        <f t="shared" ref="X358:AM358" si="710">IF($G358=X$4&amp;"-"&amp;X$5,IF(COUNTIF($G$6:$G358,"="&amp;$G358)&gt;1000,"",MAX(X$6:X357)+1),"")</f>
        <v/>
      </c>
      <c r="Y358" s="59" t="str">
        <f t="shared" si="710"/>
        <v/>
      </c>
      <c r="Z358" s="58" t="str">
        <f t="shared" si="710"/>
        <v/>
      </c>
      <c r="AA358" s="59" t="str">
        <f t="shared" si="710"/>
        <v/>
      </c>
      <c r="AB358" s="58" t="str">
        <f t="shared" si="710"/>
        <v/>
      </c>
      <c r="AC358" s="59" t="str">
        <f t="shared" si="710"/>
        <v/>
      </c>
      <c r="AD358" s="58" t="str">
        <f t="shared" si="710"/>
        <v/>
      </c>
      <c r="AE358" s="59" t="str">
        <f t="shared" si="710"/>
        <v/>
      </c>
      <c r="AF358" s="58" t="str">
        <f t="shared" si="710"/>
        <v/>
      </c>
      <c r="AG358" s="59" t="str">
        <f t="shared" si="710"/>
        <v/>
      </c>
      <c r="AH358" s="58" t="str">
        <f t="shared" si="710"/>
        <v/>
      </c>
      <c r="AI358" s="59" t="str">
        <f t="shared" si="710"/>
        <v/>
      </c>
      <c r="AJ358" s="58" t="str">
        <f t="shared" si="710"/>
        <v/>
      </c>
      <c r="AK358" s="59" t="str">
        <f t="shared" si="710"/>
        <v/>
      </c>
      <c r="AL358" s="58" t="str">
        <f t="shared" si="710"/>
        <v/>
      </c>
      <c r="AM358" s="60" t="str">
        <f t="shared" si="710"/>
        <v/>
      </c>
    </row>
    <row r="359" ht="15.75" customHeight="1">
      <c r="A359" s="61"/>
      <c r="B359" s="68"/>
      <c r="C359" s="52"/>
      <c r="D359" s="62"/>
      <c r="E359" s="62"/>
      <c r="F359" s="62"/>
      <c r="G359" s="69"/>
      <c r="H359" s="22" t="str">
        <f t="shared" ref="H359:W359" si="711">IF($G359=H$4&amp;"-"&amp;H$5,IF(COUNTIF($G$6:$G359,"="&amp;$G359)&gt;5,"",$F359),"")</f>
        <v/>
      </c>
      <c r="I359" s="23" t="str">
        <f t="shared" si="711"/>
        <v/>
      </c>
      <c r="J359" s="24" t="str">
        <f t="shared" si="711"/>
        <v/>
      </c>
      <c r="K359" s="23" t="str">
        <f t="shared" si="711"/>
        <v/>
      </c>
      <c r="L359" s="24" t="str">
        <f t="shared" si="711"/>
        <v/>
      </c>
      <c r="M359" s="23" t="str">
        <f t="shared" si="711"/>
        <v/>
      </c>
      <c r="N359" s="24" t="str">
        <f t="shared" si="711"/>
        <v/>
      </c>
      <c r="O359" s="23" t="str">
        <f t="shared" si="711"/>
        <v/>
      </c>
      <c r="P359" s="24" t="str">
        <f t="shared" si="711"/>
        <v/>
      </c>
      <c r="Q359" s="23" t="str">
        <f t="shared" si="711"/>
        <v/>
      </c>
      <c r="R359" s="24" t="str">
        <f t="shared" si="711"/>
        <v/>
      </c>
      <c r="S359" s="23" t="str">
        <f t="shared" si="711"/>
        <v/>
      </c>
      <c r="T359" s="24" t="str">
        <f t="shared" si="711"/>
        <v/>
      </c>
      <c r="U359" s="23" t="str">
        <f t="shared" si="711"/>
        <v/>
      </c>
      <c r="V359" s="24" t="str">
        <f t="shared" si="711"/>
        <v/>
      </c>
      <c r="W359" s="25" t="str">
        <f t="shared" si="711"/>
        <v/>
      </c>
      <c r="X359" s="58" t="str">
        <f t="shared" ref="X359:AM359" si="712">IF($G359=X$4&amp;"-"&amp;X$5,IF(COUNTIF($G$6:$G359,"="&amp;$G359)&gt;1000,"",MAX(X$6:X358)+1),"")</f>
        <v/>
      </c>
      <c r="Y359" s="59" t="str">
        <f t="shared" si="712"/>
        <v/>
      </c>
      <c r="Z359" s="58" t="str">
        <f t="shared" si="712"/>
        <v/>
      </c>
      <c r="AA359" s="59" t="str">
        <f t="shared" si="712"/>
        <v/>
      </c>
      <c r="AB359" s="58" t="str">
        <f t="shared" si="712"/>
        <v/>
      </c>
      <c r="AC359" s="59" t="str">
        <f t="shared" si="712"/>
        <v/>
      </c>
      <c r="AD359" s="58" t="str">
        <f t="shared" si="712"/>
        <v/>
      </c>
      <c r="AE359" s="59" t="str">
        <f t="shared" si="712"/>
        <v/>
      </c>
      <c r="AF359" s="58" t="str">
        <f t="shared" si="712"/>
        <v/>
      </c>
      <c r="AG359" s="59" t="str">
        <f t="shared" si="712"/>
        <v/>
      </c>
      <c r="AH359" s="58" t="str">
        <f t="shared" si="712"/>
        <v/>
      </c>
      <c r="AI359" s="59" t="str">
        <f t="shared" si="712"/>
        <v/>
      </c>
      <c r="AJ359" s="58" t="str">
        <f t="shared" si="712"/>
        <v/>
      </c>
      <c r="AK359" s="59" t="str">
        <f t="shared" si="712"/>
        <v/>
      </c>
      <c r="AL359" s="58" t="str">
        <f t="shared" si="712"/>
        <v/>
      </c>
      <c r="AM359" s="60" t="str">
        <f t="shared" si="712"/>
        <v/>
      </c>
    </row>
    <row r="360" ht="15.75" customHeight="1">
      <c r="A360" s="64"/>
      <c r="B360" s="68"/>
      <c r="C360" s="52"/>
      <c r="D360" s="62"/>
      <c r="E360" s="62"/>
      <c r="F360" s="62"/>
      <c r="G360" s="69"/>
      <c r="H360" s="22" t="str">
        <f t="shared" ref="H360:W360" si="713">IF($G360=H$4&amp;"-"&amp;H$5,IF(COUNTIF($G$6:$G360,"="&amp;$G360)&gt;5,"",$F360),"")</f>
        <v/>
      </c>
      <c r="I360" s="23" t="str">
        <f t="shared" si="713"/>
        <v/>
      </c>
      <c r="J360" s="24" t="str">
        <f t="shared" si="713"/>
        <v/>
      </c>
      <c r="K360" s="23" t="str">
        <f t="shared" si="713"/>
        <v/>
      </c>
      <c r="L360" s="24" t="str">
        <f t="shared" si="713"/>
        <v/>
      </c>
      <c r="M360" s="23" t="str">
        <f t="shared" si="713"/>
        <v/>
      </c>
      <c r="N360" s="24" t="str">
        <f t="shared" si="713"/>
        <v/>
      </c>
      <c r="O360" s="23" t="str">
        <f t="shared" si="713"/>
        <v/>
      </c>
      <c r="P360" s="24" t="str">
        <f t="shared" si="713"/>
        <v/>
      </c>
      <c r="Q360" s="23" t="str">
        <f t="shared" si="713"/>
        <v/>
      </c>
      <c r="R360" s="24" t="str">
        <f t="shared" si="713"/>
        <v/>
      </c>
      <c r="S360" s="23" t="str">
        <f t="shared" si="713"/>
        <v/>
      </c>
      <c r="T360" s="24" t="str">
        <f t="shared" si="713"/>
        <v/>
      </c>
      <c r="U360" s="23" t="str">
        <f t="shared" si="713"/>
        <v/>
      </c>
      <c r="V360" s="24" t="str">
        <f t="shared" si="713"/>
        <v/>
      </c>
      <c r="W360" s="25" t="str">
        <f t="shared" si="713"/>
        <v/>
      </c>
      <c r="X360" s="58" t="str">
        <f t="shared" ref="X360:AM360" si="714">IF($G360=X$4&amp;"-"&amp;X$5,IF(COUNTIF($G$6:$G360,"="&amp;$G360)&gt;1000,"",MAX(X$6:X359)+1),"")</f>
        <v/>
      </c>
      <c r="Y360" s="59" t="str">
        <f t="shared" si="714"/>
        <v/>
      </c>
      <c r="Z360" s="58" t="str">
        <f t="shared" si="714"/>
        <v/>
      </c>
      <c r="AA360" s="59" t="str">
        <f t="shared" si="714"/>
        <v/>
      </c>
      <c r="AB360" s="58" t="str">
        <f t="shared" si="714"/>
        <v/>
      </c>
      <c r="AC360" s="59" t="str">
        <f t="shared" si="714"/>
        <v/>
      </c>
      <c r="AD360" s="58" t="str">
        <f t="shared" si="714"/>
        <v/>
      </c>
      <c r="AE360" s="59" t="str">
        <f t="shared" si="714"/>
        <v/>
      </c>
      <c r="AF360" s="58" t="str">
        <f t="shared" si="714"/>
        <v/>
      </c>
      <c r="AG360" s="59" t="str">
        <f t="shared" si="714"/>
        <v/>
      </c>
      <c r="AH360" s="58" t="str">
        <f t="shared" si="714"/>
        <v/>
      </c>
      <c r="AI360" s="59" t="str">
        <f t="shared" si="714"/>
        <v/>
      </c>
      <c r="AJ360" s="58" t="str">
        <f t="shared" si="714"/>
        <v/>
      </c>
      <c r="AK360" s="59" t="str">
        <f t="shared" si="714"/>
        <v/>
      </c>
      <c r="AL360" s="58" t="str">
        <f t="shared" si="714"/>
        <v/>
      </c>
      <c r="AM360" s="60" t="str">
        <f t="shared" si="714"/>
        <v/>
      </c>
    </row>
    <row r="361" ht="15.75" customHeight="1">
      <c r="A361" s="61"/>
      <c r="B361" s="68"/>
      <c r="C361" s="52"/>
      <c r="D361" s="62"/>
      <c r="E361" s="62"/>
      <c r="F361" s="62"/>
      <c r="G361" s="69"/>
      <c r="H361" s="22" t="str">
        <f t="shared" ref="H361:W361" si="715">IF($G361=H$4&amp;"-"&amp;H$5,IF(COUNTIF($G$6:$G361,"="&amp;$G361)&gt;5,"",$F361),"")</f>
        <v/>
      </c>
      <c r="I361" s="23" t="str">
        <f t="shared" si="715"/>
        <v/>
      </c>
      <c r="J361" s="24" t="str">
        <f t="shared" si="715"/>
        <v/>
      </c>
      <c r="K361" s="23" t="str">
        <f t="shared" si="715"/>
        <v/>
      </c>
      <c r="L361" s="24" t="str">
        <f t="shared" si="715"/>
        <v/>
      </c>
      <c r="M361" s="23" t="str">
        <f t="shared" si="715"/>
        <v/>
      </c>
      <c r="N361" s="24" t="str">
        <f t="shared" si="715"/>
        <v/>
      </c>
      <c r="O361" s="23" t="str">
        <f t="shared" si="715"/>
        <v/>
      </c>
      <c r="P361" s="24" t="str">
        <f t="shared" si="715"/>
        <v/>
      </c>
      <c r="Q361" s="23" t="str">
        <f t="shared" si="715"/>
        <v/>
      </c>
      <c r="R361" s="24" t="str">
        <f t="shared" si="715"/>
        <v/>
      </c>
      <c r="S361" s="23" t="str">
        <f t="shared" si="715"/>
        <v/>
      </c>
      <c r="T361" s="24" t="str">
        <f t="shared" si="715"/>
        <v/>
      </c>
      <c r="U361" s="23" t="str">
        <f t="shared" si="715"/>
        <v/>
      </c>
      <c r="V361" s="24" t="str">
        <f t="shared" si="715"/>
        <v/>
      </c>
      <c r="W361" s="25" t="str">
        <f t="shared" si="715"/>
        <v/>
      </c>
      <c r="X361" s="58" t="str">
        <f t="shared" ref="X361:AM361" si="716">IF($G361=X$4&amp;"-"&amp;X$5,IF(COUNTIF($G$6:$G361,"="&amp;$G361)&gt;1000,"",MAX(X$6:X360)+1),"")</f>
        <v/>
      </c>
      <c r="Y361" s="59" t="str">
        <f t="shared" si="716"/>
        <v/>
      </c>
      <c r="Z361" s="58" t="str">
        <f t="shared" si="716"/>
        <v/>
      </c>
      <c r="AA361" s="59" t="str">
        <f t="shared" si="716"/>
        <v/>
      </c>
      <c r="AB361" s="58" t="str">
        <f t="shared" si="716"/>
        <v/>
      </c>
      <c r="AC361" s="59" t="str">
        <f t="shared" si="716"/>
        <v/>
      </c>
      <c r="AD361" s="58" t="str">
        <f t="shared" si="716"/>
        <v/>
      </c>
      <c r="AE361" s="59" t="str">
        <f t="shared" si="716"/>
        <v/>
      </c>
      <c r="AF361" s="58" t="str">
        <f t="shared" si="716"/>
        <v/>
      </c>
      <c r="AG361" s="59" t="str">
        <f t="shared" si="716"/>
        <v/>
      </c>
      <c r="AH361" s="58" t="str">
        <f t="shared" si="716"/>
        <v/>
      </c>
      <c r="AI361" s="59" t="str">
        <f t="shared" si="716"/>
        <v/>
      </c>
      <c r="AJ361" s="58" t="str">
        <f t="shared" si="716"/>
        <v/>
      </c>
      <c r="AK361" s="59" t="str">
        <f t="shared" si="716"/>
        <v/>
      </c>
      <c r="AL361" s="58" t="str">
        <f t="shared" si="716"/>
        <v/>
      </c>
      <c r="AM361" s="60" t="str">
        <f t="shared" si="716"/>
        <v/>
      </c>
    </row>
    <row r="362" ht="15.75" customHeight="1">
      <c r="A362" s="64"/>
      <c r="B362" s="68"/>
      <c r="C362" s="52"/>
      <c r="D362" s="62"/>
      <c r="E362" s="62"/>
      <c r="F362" s="62"/>
      <c r="G362" s="69"/>
      <c r="H362" s="22" t="str">
        <f t="shared" ref="H362:W362" si="717">IF($G362=H$4&amp;"-"&amp;H$5,IF(COUNTIF($G$6:$G362,"="&amp;$G362)&gt;5,"",$F362),"")</f>
        <v/>
      </c>
      <c r="I362" s="23" t="str">
        <f t="shared" si="717"/>
        <v/>
      </c>
      <c r="J362" s="24" t="str">
        <f t="shared" si="717"/>
        <v/>
      </c>
      <c r="K362" s="23" t="str">
        <f t="shared" si="717"/>
        <v/>
      </c>
      <c r="L362" s="24" t="str">
        <f t="shared" si="717"/>
        <v/>
      </c>
      <c r="M362" s="23" t="str">
        <f t="shared" si="717"/>
        <v/>
      </c>
      <c r="N362" s="24" t="str">
        <f t="shared" si="717"/>
        <v/>
      </c>
      <c r="O362" s="23" t="str">
        <f t="shared" si="717"/>
        <v/>
      </c>
      <c r="P362" s="24" t="str">
        <f t="shared" si="717"/>
        <v/>
      </c>
      <c r="Q362" s="23" t="str">
        <f t="shared" si="717"/>
        <v/>
      </c>
      <c r="R362" s="24" t="str">
        <f t="shared" si="717"/>
        <v/>
      </c>
      <c r="S362" s="23" t="str">
        <f t="shared" si="717"/>
        <v/>
      </c>
      <c r="T362" s="24" t="str">
        <f t="shared" si="717"/>
        <v/>
      </c>
      <c r="U362" s="23" t="str">
        <f t="shared" si="717"/>
        <v/>
      </c>
      <c r="V362" s="24" t="str">
        <f t="shared" si="717"/>
        <v/>
      </c>
      <c r="W362" s="25" t="str">
        <f t="shared" si="717"/>
        <v/>
      </c>
      <c r="X362" s="58" t="str">
        <f t="shared" ref="X362:AM362" si="718">IF($G362=X$4&amp;"-"&amp;X$5,IF(COUNTIF($G$6:$G362,"="&amp;$G362)&gt;1000,"",MAX(X$6:X361)+1),"")</f>
        <v/>
      </c>
      <c r="Y362" s="59" t="str">
        <f t="shared" si="718"/>
        <v/>
      </c>
      <c r="Z362" s="58" t="str">
        <f t="shared" si="718"/>
        <v/>
      </c>
      <c r="AA362" s="59" t="str">
        <f t="shared" si="718"/>
        <v/>
      </c>
      <c r="AB362" s="58" t="str">
        <f t="shared" si="718"/>
        <v/>
      </c>
      <c r="AC362" s="59" t="str">
        <f t="shared" si="718"/>
        <v/>
      </c>
      <c r="AD362" s="58" t="str">
        <f t="shared" si="718"/>
        <v/>
      </c>
      <c r="AE362" s="59" t="str">
        <f t="shared" si="718"/>
        <v/>
      </c>
      <c r="AF362" s="58" t="str">
        <f t="shared" si="718"/>
        <v/>
      </c>
      <c r="AG362" s="59" t="str">
        <f t="shared" si="718"/>
        <v/>
      </c>
      <c r="AH362" s="58" t="str">
        <f t="shared" si="718"/>
        <v/>
      </c>
      <c r="AI362" s="59" t="str">
        <f t="shared" si="718"/>
        <v/>
      </c>
      <c r="AJ362" s="58" t="str">
        <f t="shared" si="718"/>
        <v/>
      </c>
      <c r="AK362" s="59" t="str">
        <f t="shared" si="718"/>
        <v/>
      </c>
      <c r="AL362" s="58" t="str">
        <f t="shared" si="718"/>
        <v/>
      </c>
      <c r="AM362" s="60" t="str">
        <f t="shared" si="718"/>
        <v/>
      </c>
    </row>
    <row r="363" ht="15.75" customHeight="1">
      <c r="A363" s="61"/>
      <c r="B363" s="68"/>
      <c r="C363" s="52"/>
      <c r="D363" s="62"/>
      <c r="E363" s="62"/>
      <c r="F363" s="62"/>
      <c r="G363" s="69"/>
      <c r="H363" s="22" t="str">
        <f t="shared" ref="H363:W363" si="719">IF($G363=H$4&amp;"-"&amp;H$5,IF(COUNTIF($G$6:$G363,"="&amp;$G363)&gt;5,"",$F363),"")</f>
        <v/>
      </c>
      <c r="I363" s="23" t="str">
        <f t="shared" si="719"/>
        <v/>
      </c>
      <c r="J363" s="24" t="str">
        <f t="shared" si="719"/>
        <v/>
      </c>
      <c r="K363" s="23" t="str">
        <f t="shared" si="719"/>
        <v/>
      </c>
      <c r="L363" s="24" t="str">
        <f t="shared" si="719"/>
        <v/>
      </c>
      <c r="M363" s="23" t="str">
        <f t="shared" si="719"/>
        <v/>
      </c>
      <c r="N363" s="24" t="str">
        <f t="shared" si="719"/>
        <v/>
      </c>
      <c r="O363" s="23" t="str">
        <f t="shared" si="719"/>
        <v/>
      </c>
      <c r="P363" s="24" t="str">
        <f t="shared" si="719"/>
        <v/>
      </c>
      <c r="Q363" s="23" t="str">
        <f t="shared" si="719"/>
        <v/>
      </c>
      <c r="R363" s="24" t="str">
        <f t="shared" si="719"/>
        <v/>
      </c>
      <c r="S363" s="23" t="str">
        <f t="shared" si="719"/>
        <v/>
      </c>
      <c r="T363" s="24" t="str">
        <f t="shared" si="719"/>
        <v/>
      </c>
      <c r="U363" s="23" t="str">
        <f t="shared" si="719"/>
        <v/>
      </c>
      <c r="V363" s="24" t="str">
        <f t="shared" si="719"/>
        <v/>
      </c>
      <c r="W363" s="25" t="str">
        <f t="shared" si="719"/>
        <v/>
      </c>
      <c r="X363" s="58" t="str">
        <f t="shared" ref="X363:AM363" si="720">IF($G363=X$4&amp;"-"&amp;X$5,IF(COUNTIF($G$6:$G363,"="&amp;$G363)&gt;1000,"",MAX(X$6:X362)+1),"")</f>
        <v/>
      </c>
      <c r="Y363" s="59" t="str">
        <f t="shared" si="720"/>
        <v/>
      </c>
      <c r="Z363" s="58" t="str">
        <f t="shared" si="720"/>
        <v/>
      </c>
      <c r="AA363" s="59" t="str">
        <f t="shared" si="720"/>
        <v/>
      </c>
      <c r="AB363" s="58" t="str">
        <f t="shared" si="720"/>
        <v/>
      </c>
      <c r="AC363" s="59" t="str">
        <f t="shared" si="720"/>
        <v/>
      </c>
      <c r="AD363" s="58" t="str">
        <f t="shared" si="720"/>
        <v/>
      </c>
      <c r="AE363" s="59" t="str">
        <f t="shared" si="720"/>
        <v/>
      </c>
      <c r="AF363" s="58" t="str">
        <f t="shared" si="720"/>
        <v/>
      </c>
      <c r="AG363" s="59" t="str">
        <f t="shared" si="720"/>
        <v/>
      </c>
      <c r="AH363" s="58" t="str">
        <f t="shared" si="720"/>
        <v/>
      </c>
      <c r="AI363" s="59" t="str">
        <f t="shared" si="720"/>
        <v/>
      </c>
      <c r="AJ363" s="58" t="str">
        <f t="shared" si="720"/>
        <v/>
      </c>
      <c r="AK363" s="59" t="str">
        <f t="shared" si="720"/>
        <v/>
      </c>
      <c r="AL363" s="58" t="str">
        <f t="shared" si="720"/>
        <v/>
      </c>
      <c r="AM363" s="60" t="str">
        <f t="shared" si="720"/>
        <v/>
      </c>
    </row>
    <row r="364" ht="15.75" customHeight="1">
      <c r="A364" s="64"/>
      <c r="B364" s="68"/>
      <c r="C364" s="52"/>
      <c r="D364" s="62"/>
      <c r="E364" s="62"/>
      <c r="F364" s="62"/>
      <c r="G364" s="69"/>
      <c r="H364" s="22" t="str">
        <f t="shared" ref="H364:W364" si="721">IF($G364=H$4&amp;"-"&amp;H$5,IF(COUNTIF($G$6:$G364,"="&amp;$G364)&gt;5,"",$F364),"")</f>
        <v/>
      </c>
      <c r="I364" s="23" t="str">
        <f t="shared" si="721"/>
        <v/>
      </c>
      <c r="J364" s="24" t="str">
        <f t="shared" si="721"/>
        <v/>
      </c>
      <c r="K364" s="23" t="str">
        <f t="shared" si="721"/>
        <v/>
      </c>
      <c r="L364" s="24" t="str">
        <f t="shared" si="721"/>
        <v/>
      </c>
      <c r="M364" s="23" t="str">
        <f t="shared" si="721"/>
        <v/>
      </c>
      <c r="N364" s="24" t="str">
        <f t="shared" si="721"/>
        <v/>
      </c>
      <c r="O364" s="23" t="str">
        <f t="shared" si="721"/>
        <v/>
      </c>
      <c r="P364" s="24" t="str">
        <f t="shared" si="721"/>
        <v/>
      </c>
      <c r="Q364" s="23" t="str">
        <f t="shared" si="721"/>
        <v/>
      </c>
      <c r="R364" s="24" t="str">
        <f t="shared" si="721"/>
        <v/>
      </c>
      <c r="S364" s="23" t="str">
        <f t="shared" si="721"/>
        <v/>
      </c>
      <c r="T364" s="24" t="str">
        <f t="shared" si="721"/>
        <v/>
      </c>
      <c r="U364" s="23" t="str">
        <f t="shared" si="721"/>
        <v/>
      </c>
      <c r="V364" s="24" t="str">
        <f t="shared" si="721"/>
        <v/>
      </c>
      <c r="W364" s="25" t="str">
        <f t="shared" si="721"/>
        <v/>
      </c>
      <c r="X364" s="58" t="str">
        <f t="shared" ref="X364:AM364" si="722">IF($G364=X$4&amp;"-"&amp;X$5,IF(COUNTIF($G$6:$G364,"="&amp;$G364)&gt;1000,"",MAX(X$6:X363)+1),"")</f>
        <v/>
      </c>
      <c r="Y364" s="59" t="str">
        <f t="shared" si="722"/>
        <v/>
      </c>
      <c r="Z364" s="58" t="str">
        <f t="shared" si="722"/>
        <v/>
      </c>
      <c r="AA364" s="59" t="str">
        <f t="shared" si="722"/>
        <v/>
      </c>
      <c r="AB364" s="58" t="str">
        <f t="shared" si="722"/>
        <v/>
      </c>
      <c r="AC364" s="59" t="str">
        <f t="shared" si="722"/>
        <v/>
      </c>
      <c r="AD364" s="58" t="str">
        <f t="shared" si="722"/>
        <v/>
      </c>
      <c r="AE364" s="59" t="str">
        <f t="shared" si="722"/>
        <v/>
      </c>
      <c r="AF364" s="58" t="str">
        <f t="shared" si="722"/>
        <v/>
      </c>
      <c r="AG364" s="59" t="str">
        <f t="shared" si="722"/>
        <v/>
      </c>
      <c r="AH364" s="58" t="str">
        <f t="shared" si="722"/>
        <v/>
      </c>
      <c r="AI364" s="59" t="str">
        <f t="shared" si="722"/>
        <v/>
      </c>
      <c r="AJ364" s="58" t="str">
        <f t="shared" si="722"/>
        <v/>
      </c>
      <c r="AK364" s="59" t="str">
        <f t="shared" si="722"/>
        <v/>
      </c>
      <c r="AL364" s="58" t="str">
        <f t="shared" si="722"/>
        <v/>
      </c>
      <c r="AM364" s="60" t="str">
        <f t="shared" si="722"/>
        <v/>
      </c>
    </row>
    <row r="365" ht="15.75" customHeight="1">
      <c r="A365" s="61"/>
      <c r="B365" s="68"/>
      <c r="C365" s="52"/>
      <c r="D365" s="62"/>
      <c r="E365" s="62"/>
      <c r="F365" s="62"/>
      <c r="G365" s="69"/>
      <c r="H365" s="70" t="str">
        <f t="shared" ref="H365:W365" si="723">IF($G365=H$4&amp;"-"&amp;H$5,IF(COUNTIF($G$6:$G365,"="&amp;$G365)&gt;5,"",$F365),"")</f>
        <v/>
      </c>
      <c r="I365" s="71" t="str">
        <f t="shared" si="723"/>
        <v/>
      </c>
      <c r="J365" s="72" t="str">
        <f t="shared" si="723"/>
        <v/>
      </c>
      <c r="K365" s="71" t="str">
        <f t="shared" si="723"/>
        <v/>
      </c>
      <c r="L365" s="72" t="str">
        <f t="shared" si="723"/>
        <v/>
      </c>
      <c r="M365" s="71" t="str">
        <f t="shared" si="723"/>
        <v/>
      </c>
      <c r="N365" s="72" t="str">
        <f t="shared" si="723"/>
        <v/>
      </c>
      <c r="O365" s="71" t="str">
        <f t="shared" si="723"/>
        <v/>
      </c>
      <c r="P365" s="72" t="str">
        <f t="shared" si="723"/>
        <v/>
      </c>
      <c r="Q365" s="71" t="str">
        <f t="shared" si="723"/>
        <v/>
      </c>
      <c r="R365" s="72" t="str">
        <f t="shared" si="723"/>
        <v/>
      </c>
      <c r="S365" s="23" t="str">
        <f t="shared" si="723"/>
        <v/>
      </c>
      <c r="T365" s="24" t="str">
        <f t="shared" si="723"/>
        <v/>
      </c>
      <c r="U365" s="23" t="str">
        <f t="shared" si="723"/>
        <v/>
      </c>
      <c r="V365" s="24" t="str">
        <f t="shared" si="723"/>
        <v/>
      </c>
      <c r="W365" s="25" t="str">
        <f t="shared" si="723"/>
        <v/>
      </c>
      <c r="X365" s="26" t="str">
        <f t="shared" ref="X365:AM365" si="724">IF($G365=X$4&amp;"-"&amp;X$5,IF(COUNTIF($G$6:$G365,"="&amp;$G365)&gt;1000,"",MAX(X$6:X364)+1),"")</f>
        <v/>
      </c>
      <c r="Y365" s="78" t="str">
        <f t="shared" si="724"/>
        <v/>
      </c>
      <c r="Z365" s="26" t="str">
        <f t="shared" si="724"/>
        <v/>
      </c>
      <c r="AA365" s="78" t="str">
        <f t="shared" si="724"/>
        <v/>
      </c>
      <c r="AB365" s="26" t="str">
        <f t="shared" si="724"/>
        <v/>
      </c>
      <c r="AC365" s="78" t="str">
        <f t="shared" si="724"/>
        <v/>
      </c>
      <c r="AD365" s="26" t="str">
        <f t="shared" si="724"/>
        <v/>
      </c>
      <c r="AE365" s="78" t="str">
        <f t="shared" si="724"/>
        <v/>
      </c>
      <c r="AF365" s="26" t="str">
        <f t="shared" si="724"/>
        <v/>
      </c>
      <c r="AG365" s="78" t="str">
        <f t="shared" si="724"/>
        <v/>
      </c>
      <c r="AH365" s="26" t="str">
        <f t="shared" si="724"/>
        <v/>
      </c>
      <c r="AI365" s="78" t="str">
        <f t="shared" si="724"/>
        <v/>
      </c>
      <c r="AJ365" s="26" t="str">
        <f t="shared" si="724"/>
        <v/>
      </c>
      <c r="AK365" s="78" t="str">
        <f t="shared" si="724"/>
        <v/>
      </c>
      <c r="AL365" s="26" t="str">
        <f t="shared" si="724"/>
        <v/>
      </c>
      <c r="AM365" s="29" t="str">
        <f t="shared" si="724"/>
        <v/>
      </c>
    </row>
    <row r="366" ht="15.75" customHeight="1">
      <c r="A366" s="64"/>
      <c r="B366" s="68"/>
      <c r="C366" s="52"/>
      <c r="D366" s="62"/>
      <c r="E366" s="62"/>
      <c r="F366" s="62"/>
      <c r="G366" s="69"/>
      <c r="H366" s="77" t="str">
        <f t="shared" ref="H366:W366" si="725">IF($G366=H$4&amp;"-"&amp;H$5,IF(COUNTIF($G$6:$G366,"="&amp;$G366)&gt;5,"",$F366),"")</f>
        <v/>
      </c>
      <c r="I366" s="55" t="str">
        <f t="shared" si="725"/>
        <v/>
      </c>
      <c r="J366" s="56" t="str">
        <f t="shared" si="725"/>
        <v/>
      </c>
      <c r="K366" s="55" t="str">
        <f t="shared" si="725"/>
        <v/>
      </c>
      <c r="L366" s="56" t="str">
        <f t="shared" si="725"/>
        <v/>
      </c>
      <c r="M366" s="55" t="str">
        <f t="shared" si="725"/>
        <v/>
      </c>
      <c r="N366" s="56" t="str">
        <f t="shared" si="725"/>
        <v/>
      </c>
      <c r="O366" s="55" t="str">
        <f t="shared" si="725"/>
        <v/>
      </c>
      <c r="P366" s="56" t="str">
        <f t="shared" si="725"/>
        <v/>
      </c>
      <c r="Q366" s="55" t="str">
        <f t="shared" si="725"/>
        <v/>
      </c>
      <c r="R366" s="56" t="str">
        <f t="shared" si="725"/>
        <v/>
      </c>
      <c r="S366" s="55" t="str">
        <f t="shared" si="725"/>
        <v/>
      </c>
      <c r="T366" s="56" t="str">
        <f t="shared" si="725"/>
        <v/>
      </c>
      <c r="U366" s="55" t="str">
        <f t="shared" si="725"/>
        <v/>
      </c>
      <c r="V366" s="56" t="str">
        <f t="shared" si="725"/>
        <v/>
      </c>
      <c r="W366" s="57" t="str">
        <f t="shared" si="725"/>
        <v/>
      </c>
      <c r="X366" s="58" t="str">
        <f t="shared" ref="X366:AM366" si="726">IF($G366=X$4&amp;"-"&amp;X$5,IF(COUNTIF($G$6:$G366,"="&amp;$G366)&gt;1000,"",MAX(X$6:X365)+1),"")</f>
        <v/>
      </c>
      <c r="Y366" s="59" t="str">
        <f t="shared" si="726"/>
        <v/>
      </c>
      <c r="Z366" s="58" t="str">
        <f t="shared" si="726"/>
        <v/>
      </c>
      <c r="AA366" s="59" t="str">
        <f t="shared" si="726"/>
        <v/>
      </c>
      <c r="AB366" s="58" t="str">
        <f t="shared" si="726"/>
        <v/>
      </c>
      <c r="AC366" s="59" t="str">
        <f t="shared" si="726"/>
        <v/>
      </c>
      <c r="AD366" s="58" t="str">
        <f t="shared" si="726"/>
        <v/>
      </c>
      <c r="AE366" s="59" t="str">
        <f t="shared" si="726"/>
        <v/>
      </c>
      <c r="AF366" s="58" t="str">
        <f t="shared" si="726"/>
        <v/>
      </c>
      <c r="AG366" s="59" t="str">
        <f t="shared" si="726"/>
        <v/>
      </c>
      <c r="AH366" s="58" t="str">
        <f t="shared" si="726"/>
        <v/>
      </c>
      <c r="AI366" s="59" t="str">
        <f t="shared" si="726"/>
        <v/>
      </c>
      <c r="AJ366" s="58" t="str">
        <f t="shared" si="726"/>
        <v/>
      </c>
      <c r="AK366" s="59" t="str">
        <f t="shared" si="726"/>
        <v/>
      </c>
      <c r="AL366" s="58" t="str">
        <f t="shared" si="726"/>
        <v/>
      </c>
      <c r="AM366" s="60" t="str">
        <f t="shared" si="726"/>
        <v/>
      </c>
    </row>
    <row r="367" ht="15.75" customHeight="1">
      <c r="A367" s="61"/>
      <c r="B367" s="68"/>
      <c r="C367" s="52"/>
      <c r="D367" s="62"/>
      <c r="E367" s="62"/>
      <c r="F367" s="62"/>
      <c r="G367" s="69"/>
      <c r="H367" s="22" t="str">
        <f t="shared" ref="H367:W367" si="727">IF($G367=H$4&amp;"-"&amp;H$5,IF(COUNTIF($G$6:$G367,"="&amp;$G367)&gt;5,"",$F367),"")</f>
        <v/>
      </c>
      <c r="I367" s="23" t="str">
        <f t="shared" si="727"/>
        <v/>
      </c>
      <c r="J367" s="24" t="str">
        <f t="shared" si="727"/>
        <v/>
      </c>
      <c r="K367" s="23" t="str">
        <f t="shared" si="727"/>
        <v/>
      </c>
      <c r="L367" s="24" t="str">
        <f t="shared" si="727"/>
        <v/>
      </c>
      <c r="M367" s="23" t="str">
        <f t="shared" si="727"/>
        <v/>
      </c>
      <c r="N367" s="24" t="str">
        <f t="shared" si="727"/>
        <v/>
      </c>
      <c r="O367" s="23" t="str">
        <f t="shared" si="727"/>
        <v/>
      </c>
      <c r="P367" s="24" t="str">
        <f t="shared" si="727"/>
        <v/>
      </c>
      <c r="Q367" s="23" t="str">
        <f t="shared" si="727"/>
        <v/>
      </c>
      <c r="R367" s="24" t="str">
        <f t="shared" si="727"/>
        <v/>
      </c>
      <c r="S367" s="23" t="str">
        <f t="shared" si="727"/>
        <v/>
      </c>
      <c r="T367" s="24" t="str">
        <f t="shared" si="727"/>
        <v/>
      </c>
      <c r="U367" s="23" t="str">
        <f t="shared" si="727"/>
        <v/>
      </c>
      <c r="V367" s="24" t="str">
        <f t="shared" si="727"/>
        <v/>
      </c>
      <c r="W367" s="25" t="str">
        <f t="shared" si="727"/>
        <v/>
      </c>
      <c r="X367" s="58" t="str">
        <f t="shared" ref="X367:AM367" si="728">IF($G367=X$4&amp;"-"&amp;X$5,IF(COUNTIF($G$6:$G367,"="&amp;$G367)&gt;1000,"",MAX(X$6:X366)+1),"")</f>
        <v/>
      </c>
      <c r="Y367" s="59" t="str">
        <f t="shared" si="728"/>
        <v/>
      </c>
      <c r="Z367" s="58" t="str">
        <f t="shared" si="728"/>
        <v/>
      </c>
      <c r="AA367" s="59" t="str">
        <f t="shared" si="728"/>
        <v/>
      </c>
      <c r="AB367" s="58" t="str">
        <f t="shared" si="728"/>
        <v/>
      </c>
      <c r="AC367" s="59" t="str">
        <f t="shared" si="728"/>
        <v/>
      </c>
      <c r="AD367" s="58" t="str">
        <f t="shared" si="728"/>
        <v/>
      </c>
      <c r="AE367" s="59" t="str">
        <f t="shared" si="728"/>
        <v/>
      </c>
      <c r="AF367" s="58" t="str">
        <f t="shared" si="728"/>
        <v/>
      </c>
      <c r="AG367" s="59" t="str">
        <f t="shared" si="728"/>
        <v/>
      </c>
      <c r="AH367" s="58" t="str">
        <f t="shared" si="728"/>
        <v/>
      </c>
      <c r="AI367" s="59" t="str">
        <f t="shared" si="728"/>
        <v/>
      </c>
      <c r="AJ367" s="58" t="str">
        <f t="shared" si="728"/>
        <v/>
      </c>
      <c r="AK367" s="59" t="str">
        <f t="shared" si="728"/>
        <v/>
      </c>
      <c r="AL367" s="58" t="str">
        <f t="shared" si="728"/>
        <v/>
      </c>
      <c r="AM367" s="60" t="str">
        <f t="shared" si="728"/>
        <v/>
      </c>
    </row>
    <row r="368" ht="15.75" customHeight="1">
      <c r="A368" s="64"/>
      <c r="B368" s="68"/>
      <c r="C368" s="52"/>
      <c r="D368" s="62"/>
      <c r="E368" s="62"/>
      <c r="F368" s="62"/>
      <c r="G368" s="69"/>
      <c r="H368" s="22" t="str">
        <f t="shared" ref="H368:W368" si="729">IF($G368=H$4&amp;"-"&amp;H$5,IF(COUNTIF($G$6:$G368,"="&amp;$G368)&gt;5,"",$F368),"")</f>
        <v/>
      </c>
      <c r="I368" s="23" t="str">
        <f t="shared" si="729"/>
        <v/>
      </c>
      <c r="J368" s="24" t="str">
        <f t="shared" si="729"/>
        <v/>
      </c>
      <c r="K368" s="23" t="str">
        <f t="shared" si="729"/>
        <v/>
      </c>
      <c r="L368" s="24" t="str">
        <f t="shared" si="729"/>
        <v/>
      </c>
      <c r="M368" s="23" t="str">
        <f t="shared" si="729"/>
        <v/>
      </c>
      <c r="N368" s="24" t="str">
        <f t="shared" si="729"/>
        <v/>
      </c>
      <c r="O368" s="23" t="str">
        <f t="shared" si="729"/>
        <v/>
      </c>
      <c r="P368" s="24" t="str">
        <f t="shared" si="729"/>
        <v/>
      </c>
      <c r="Q368" s="23" t="str">
        <f t="shared" si="729"/>
        <v/>
      </c>
      <c r="R368" s="24" t="str">
        <f t="shared" si="729"/>
        <v/>
      </c>
      <c r="S368" s="23" t="str">
        <f t="shared" si="729"/>
        <v/>
      </c>
      <c r="T368" s="24" t="str">
        <f t="shared" si="729"/>
        <v/>
      </c>
      <c r="U368" s="23" t="str">
        <f t="shared" si="729"/>
        <v/>
      </c>
      <c r="V368" s="24" t="str">
        <f t="shared" si="729"/>
        <v/>
      </c>
      <c r="W368" s="25" t="str">
        <f t="shared" si="729"/>
        <v/>
      </c>
      <c r="X368" s="58" t="str">
        <f t="shared" ref="X368:AM368" si="730">IF($G368=X$4&amp;"-"&amp;X$5,IF(COUNTIF($G$6:$G368,"="&amp;$G368)&gt;1000,"",MAX(X$6:X367)+1),"")</f>
        <v/>
      </c>
      <c r="Y368" s="59" t="str">
        <f t="shared" si="730"/>
        <v/>
      </c>
      <c r="Z368" s="58" t="str">
        <f t="shared" si="730"/>
        <v/>
      </c>
      <c r="AA368" s="59" t="str">
        <f t="shared" si="730"/>
        <v/>
      </c>
      <c r="AB368" s="58" t="str">
        <f t="shared" si="730"/>
        <v/>
      </c>
      <c r="AC368" s="59" t="str">
        <f t="shared" si="730"/>
        <v/>
      </c>
      <c r="AD368" s="58" t="str">
        <f t="shared" si="730"/>
        <v/>
      </c>
      <c r="AE368" s="59" t="str">
        <f t="shared" si="730"/>
        <v/>
      </c>
      <c r="AF368" s="58" t="str">
        <f t="shared" si="730"/>
        <v/>
      </c>
      <c r="AG368" s="59" t="str">
        <f t="shared" si="730"/>
        <v/>
      </c>
      <c r="AH368" s="58" t="str">
        <f t="shared" si="730"/>
        <v/>
      </c>
      <c r="AI368" s="59" t="str">
        <f t="shared" si="730"/>
        <v/>
      </c>
      <c r="AJ368" s="58" t="str">
        <f t="shared" si="730"/>
        <v/>
      </c>
      <c r="AK368" s="59" t="str">
        <f t="shared" si="730"/>
        <v/>
      </c>
      <c r="AL368" s="58" t="str">
        <f t="shared" si="730"/>
        <v/>
      </c>
      <c r="AM368" s="60" t="str">
        <f t="shared" si="730"/>
        <v/>
      </c>
    </row>
    <row r="369" ht="15.75" customHeight="1">
      <c r="A369" s="61"/>
      <c r="B369" s="68"/>
      <c r="C369" s="52"/>
      <c r="D369" s="62"/>
      <c r="E369" s="62"/>
      <c r="F369" s="62"/>
      <c r="G369" s="69"/>
      <c r="H369" s="22" t="str">
        <f t="shared" ref="H369:W369" si="731">IF($G369=H$4&amp;"-"&amp;H$5,IF(COUNTIF($G$6:$G369,"="&amp;$G369)&gt;5,"",$F369),"")</f>
        <v/>
      </c>
      <c r="I369" s="23" t="str">
        <f t="shared" si="731"/>
        <v/>
      </c>
      <c r="J369" s="24" t="str">
        <f t="shared" si="731"/>
        <v/>
      </c>
      <c r="K369" s="23" t="str">
        <f t="shared" si="731"/>
        <v/>
      </c>
      <c r="L369" s="24" t="str">
        <f t="shared" si="731"/>
        <v/>
      </c>
      <c r="M369" s="23" t="str">
        <f t="shared" si="731"/>
        <v/>
      </c>
      <c r="N369" s="24" t="str">
        <f t="shared" si="731"/>
        <v/>
      </c>
      <c r="O369" s="23" t="str">
        <f t="shared" si="731"/>
        <v/>
      </c>
      <c r="P369" s="24" t="str">
        <f t="shared" si="731"/>
        <v/>
      </c>
      <c r="Q369" s="23" t="str">
        <f t="shared" si="731"/>
        <v/>
      </c>
      <c r="R369" s="24" t="str">
        <f t="shared" si="731"/>
        <v/>
      </c>
      <c r="S369" s="23" t="str">
        <f t="shared" si="731"/>
        <v/>
      </c>
      <c r="T369" s="24" t="str">
        <f t="shared" si="731"/>
        <v/>
      </c>
      <c r="U369" s="23" t="str">
        <f t="shared" si="731"/>
        <v/>
      </c>
      <c r="V369" s="24" t="str">
        <f t="shared" si="731"/>
        <v/>
      </c>
      <c r="W369" s="25" t="str">
        <f t="shared" si="731"/>
        <v/>
      </c>
      <c r="X369" s="58" t="str">
        <f t="shared" ref="X369:AM369" si="732">IF($G369=X$4&amp;"-"&amp;X$5,IF(COUNTIF($G$6:$G369,"="&amp;$G369)&gt;1000,"",MAX(X$6:X368)+1),"")</f>
        <v/>
      </c>
      <c r="Y369" s="59" t="str">
        <f t="shared" si="732"/>
        <v/>
      </c>
      <c r="Z369" s="58" t="str">
        <f t="shared" si="732"/>
        <v/>
      </c>
      <c r="AA369" s="59" t="str">
        <f t="shared" si="732"/>
        <v/>
      </c>
      <c r="AB369" s="58" t="str">
        <f t="shared" si="732"/>
        <v/>
      </c>
      <c r="AC369" s="59" t="str">
        <f t="shared" si="732"/>
        <v/>
      </c>
      <c r="AD369" s="58" t="str">
        <f t="shared" si="732"/>
        <v/>
      </c>
      <c r="AE369" s="59" t="str">
        <f t="shared" si="732"/>
        <v/>
      </c>
      <c r="AF369" s="58" t="str">
        <f t="shared" si="732"/>
        <v/>
      </c>
      <c r="AG369" s="59" t="str">
        <f t="shared" si="732"/>
        <v/>
      </c>
      <c r="AH369" s="58" t="str">
        <f t="shared" si="732"/>
        <v/>
      </c>
      <c r="AI369" s="59" t="str">
        <f t="shared" si="732"/>
        <v/>
      </c>
      <c r="AJ369" s="58" t="str">
        <f t="shared" si="732"/>
        <v/>
      </c>
      <c r="AK369" s="59" t="str">
        <f t="shared" si="732"/>
        <v/>
      </c>
      <c r="AL369" s="58" t="str">
        <f t="shared" si="732"/>
        <v/>
      </c>
      <c r="AM369" s="60" t="str">
        <f t="shared" si="732"/>
        <v/>
      </c>
    </row>
    <row r="370" ht="15.75" customHeight="1">
      <c r="A370" s="64"/>
      <c r="B370" s="68"/>
      <c r="C370" s="52"/>
      <c r="D370" s="62"/>
      <c r="E370" s="62"/>
      <c r="F370" s="62"/>
      <c r="G370" s="69"/>
      <c r="H370" s="22" t="str">
        <f t="shared" ref="H370:W370" si="733">IF($G370=H$4&amp;"-"&amp;H$5,IF(COUNTIF($G$6:$G370,"="&amp;$G370)&gt;5,"",$F370),"")</f>
        <v/>
      </c>
      <c r="I370" s="23" t="str">
        <f t="shared" si="733"/>
        <v/>
      </c>
      <c r="J370" s="24" t="str">
        <f t="shared" si="733"/>
        <v/>
      </c>
      <c r="K370" s="23" t="str">
        <f t="shared" si="733"/>
        <v/>
      </c>
      <c r="L370" s="24" t="str">
        <f t="shared" si="733"/>
        <v/>
      </c>
      <c r="M370" s="23" t="str">
        <f t="shared" si="733"/>
        <v/>
      </c>
      <c r="N370" s="24" t="str">
        <f t="shared" si="733"/>
        <v/>
      </c>
      <c r="O370" s="23" t="str">
        <f t="shared" si="733"/>
        <v/>
      </c>
      <c r="P370" s="24" t="str">
        <f t="shared" si="733"/>
        <v/>
      </c>
      <c r="Q370" s="23" t="str">
        <f t="shared" si="733"/>
        <v/>
      </c>
      <c r="R370" s="24" t="str">
        <f t="shared" si="733"/>
        <v/>
      </c>
      <c r="S370" s="23" t="str">
        <f t="shared" si="733"/>
        <v/>
      </c>
      <c r="T370" s="24" t="str">
        <f t="shared" si="733"/>
        <v/>
      </c>
      <c r="U370" s="23" t="str">
        <f t="shared" si="733"/>
        <v/>
      </c>
      <c r="V370" s="24" t="str">
        <f t="shared" si="733"/>
        <v/>
      </c>
      <c r="W370" s="25" t="str">
        <f t="shared" si="733"/>
        <v/>
      </c>
      <c r="X370" s="58" t="str">
        <f t="shared" ref="X370:AM370" si="734">IF($G370=X$4&amp;"-"&amp;X$5,IF(COUNTIF($G$6:$G370,"="&amp;$G370)&gt;1000,"",MAX(X$6:X369)+1),"")</f>
        <v/>
      </c>
      <c r="Y370" s="59" t="str">
        <f t="shared" si="734"/>
        <v/>
      </c>
      <c r="Z370" s="58" t="str">
        <f t="shared" si="734"/>
        <v/>
      </c>
      <c r="AA370" s="59" t="str">
        <f t="shared" si="734"/>
        <v/>
      </c>
      <c r="AB370" s="58" t="str">
        <f t="shared" si="734"/>
        <v/>
      </c>
      <c r="AC370" s="59" t="str">
        <f t="shared" si="734"/>
        <v/>
      </c>
      <c r="AD370" s="58" t="str">
        <f t="shared" si="734"/>
        <v/>
      </c>
      <c r="AE370" s="59" t="str">
        <f t="shared" si="734"/>
        <v/>
      </c>
      <c r="AF370" s="58" t="str">
        <f t="shared" si="734"/>
        <v/>
      </c>
      <c r="AG370" s="59" t="str">
        <f t="shared" si="734"/>
        <v/>
      </c>
      <c r="AH370" s="58" t="str">
        <f t="shared" si="734"/>
        <v/>
      </c>
      <c r="AI370" s="59" t="str">
        <f t="shared" si="734"/>
        <v/>
      </c>
      <c r="AJ370" s="58" t="str">
        <f t="shared" si="734"/>
        <v/>
      </c>
      <c r="AK370" s="59" t="str">
        <f t="shared" si="734"/>
        <v/>
      </c>
      <c r="AL370" s="58" t="str">
        <f t="shared" si="734"/>
        <v/>
      </c>
      <c r="AM370" s="60" t="str">
        <f t="shared" si="734"/>
        <v/>
      </c>
    </row>
    <row r="371" ht="15.75" customHeight="1">
      <c r="A371" s="61"/>
      <c r="B371" s="68"/>
      <c r="C371" s="52"/>
      <c r="D371" s="62"/>
      <c r="E371" s="62"/>
      <c r="F371" s="62"/>
      <c r="G371" s="69"/>
      <c r="H371" s="22" t="str">
        <f t="shared" ref="H371:W371" si="735">IF($G371=H$4&amp;"-"&amp;H$5,IF(COUNTIF($G$6:$G371,"="&amp;$G371)&gt;5,"",$F371),"")</f>
        <v/>
      </c>
      <c r="I371" s="23" t="str">
        <f t="shared" si="735"/>
        <v/>
      </c>
      <c r="J371" s="24" t="str">
        <f t="shared" si="735"/>
        <v/>
      </c>
      <c r="K371" s="23" t="str">
        <f t="shared" si="735"/>
        <v/>
      </c>
      <c r="L371" s="24" t="str">
        <f t="shared" si="735"/>
        <v/>
      </c>
      <c r="M371" s="23" t="str">
        <f t="shared" si="735"/>
        <v/>
      </c>
      <c r="N371" s="24" t="str">
        <f t="shared" si="735"/>
        <v/>
      </c>
      <c r="O371" s="23" t="str">
        <f t="shared" si="735"/>
        <v/>
      </c>
      <c r="P371" s="24" t="str">
        <f t="shared" si="735"/>
        <v/>
      </c>
      <c r="Q371" s="23" t="str">
        <f t="shared" si="735"/>
        <v/>
      </c>
      <c r="R371" s="24" t="str">
        <f t="shared" si="735"/>
        <v/>
      </c>
      <c r="S371" s="23" t="str">
        <f t="shared" si="735"/>
        <v/>
      </c>
      <c r="T371" s="24" t="str">
        <f t="shared" si="735"/>
        <v/>
      </c>
      <c r="U371" s="23" t="str">
        <f t="shared" si="735"/>
        <v/>
      </c>
      <c r="V371" s="24" t="str">
        <f t="shared" si="735"/>
        <v/>
      </c>
      <c r="W371" s="25" t="str">
        <f t="shared" si="735"/>
        <v/>
      </c>
      <c r="X371" s="58" t="str">
        <f t="shared" ref="X371:AM371" si="736">IF($G371=X$4&amp;"-"&amp;X$5,IF(COUNTIF($G$6:$G371,"="&amp;$G371)&gt;1000,"",MAX(X$6:X370)+1),"")</f>
        <v/>
      </c>
      <c r="Y371" s="59" t="str">
        <f t="shared" si="736"/>
        <v/>
      </c>
      <c r="Z371" s="58" t="str">
        <f t="shared" si="736"/>
        <v/>
      </c>
      <c r="AA371" s="59" t="str">
        <f t="shared" si="736"/>
        <v/>
      </c>
      <c r="AB371" s="58" t="str">
        <f t="shared" si="736"/>
        <v/>
      </c>
      <c r="AC371" s="59" t="str">
        <f t="shared" si="736"/>
        <v/>
      </c>
      <c r="AD371" s="58" t="str">
        <f t="shared" si="736"/>
        <v/>
      </c>
      <c r="AE371" s="59" t="str">
        <f t="shared" si="736"/>
        <v/>
      </c>
      <c r="AF371" s="58" t="str">
        <f t="shared" si="736"/>
        <v/>
      </c>
      <c r="AG371" s="59" t="str">
        <f t="shared" si="736"/>
        <v/>
      </c>
      <c r="AH371" s="58" t="str">
        <f t="shared" si="736"/>
        <v/>
      </c>
      <c r="AI371" s="59" t="str">
        <f t="shared" si="736"/>
        <v/>
      </c>
      <c r="AJ371" s="58" t="str">
        <f t="shared" si="736"/>
        <v/>
      </c>
      <c r="AK371" s="59" t="str">
        <f t="shared" si="736"/>
        <v/>
      </c>
      <c r="AL371" s="58" t="str">
        <f t="shared" si="736"/>
        <v/>
      </c>
      <c r="AM371" s="60" t="str">
        <f t="shared" si="736"/>
        <v/>
      </c>
    </row>
    <row r="372" ht="15.75" customHeight="1">
      <c r="A372" s="64"/>
      <c r="B372" s="68"/>
      <c r="C372" s="52"/>
      <c r="D372" s="62"/>
      <c r="E372" s="62"/>
      <c r="F372" s="62"/>
      <c r="G372" s="69"/>
      <c r="H372" s="22" t="str">
        <f t="shared" ref="H372:W372" si="737">IF($G372=H$4&amp;"-"&amp;H$5,IF(COUNTIF($G$6:$G372,"="&amp;$G372)&gt;5,"",$F372),"")</f>
        <v/>
      </c>
      <c r="I372" s="23" t="str">
        <f t="shared" si="737"/>
        <v/>
      </c>
      <c r="J372" s="24" t="str">
        <f t="shared" si="737"/>
        <v/>
      </c>
      <c r="K372" s="23" t="str">
        <f t="shared" si="737"/>
        <v/>
      </c>
      <c r="L372" s="24" t="str">
        <f t="shared" si="737"/>
        <v/>
      </c>
      <c r="M372" s="23" t="str">
        <f t="shared" si="737"/>
        <v/>
      </c>
      <c r="N372" s="24" t="str">
        <f t="shared" si="737"/>
        <v/>
      </c>
      <c r="O372" s="23" t="str">
        <f t="shared" si="737"/>
        <v/>
      </c>
      <c r="P372" s="24" t="str">
        <f t="shared" si="737"/>
        <v/>
      </c>
      <c r="Q372" s="23" t="str">
        <f t="shared" si="737"/>
        <v/>
      </c>
      <c r="R372" s="24" t="str">
        <f t="shared" si="737"/>
        <v/>
      </c>
      <c r="S372" s="23" t="str">
        <f t="shared" si="737"/>
        <v/>
      </c>
      <c r="T372" s="24" t="str">
        <f t="shared" si="737"/>
        <v/>
      </c>
      <c r="U372" s="23" t="str">
        <f t="shared" si="737"/>
        <v/>
      </c>
      <c r="V372" s="24" t="str">
        <f t="shared" si="737"/>
        <v/>
      </c>
      <c r="W372" s="25" t="str">
        <f t="shared" si="737"/>
        <v/>
      </c>
      <c r="X372" s="58" t="str">
        <f t="shared" ref="X372:AM372" si="738">IF($G372=X$4&amp;"-"&amp;X$5,IF(COUNTIF($G$6:$G372,"="&amp;$G372)&gt;1000,"",MAX(X$6:X371)+1),"")</f>
        <v/>
      </c>
      <c r="Y372" s="59" t="str">
        <f t="shared" si="738"/>
        <v/>
      </c>
      <c r="Z372" s="58" t="str">
        <f t="shared" si="738"/>
        <v/>
      </c>
      <c r="AA372" s="59" t="str">
        <f t="shared" si="738"/>
        <v/>
      </c>
      <c r="AB372" s="58" t="str">
        <f t="shared" si="738"/>
        <v/>
      </c>
      <c r="AC372" s="59" t="str">
        <f t="shared" si="738"/>
        <v/>
      </c>
      <c r="AD372" s="58" t="str">
        <f t="shared" si="738"/>
        <v/>
      </c>
      <c r="AE372" s="59" t="str">
        <f t="shared" si="738"/>
        <v/>
      </c>
      <c r="AF372" s="58" t="str">
        <f t="shared" si="738"/>
        <v/>
      </c>
      <c r="AG372" s="59" t="str">
        <f t="shared" si="738"/>
        <v/>
      </c>
      <c r="AH372" s="58" t="str">
        <f t="shared" si="738"/>
        <v/>
      </c>
      <c r="AI372" s="59" t="str">
        <f t="shared" si="738"/>
        <v/>
      </c>
      <c r="AJ372" s="58" t="str">
        <f t="shared" si="738"/>
        <v/>
      </c>
      <c r="AK372" s="59" t="str">
        <f t="shared" si="738"/>
        <v/>
      </c>
      <c r="AL372" s="58" t="str">
        <f t="shared" si="738"/>
        <v/>
      </c>
      <c r="AM372" s="60" t="str">
        <f t="shared" si="738"/>
        <v/>
      </c>
    </row>
    <row r="373" ht="15.75" customHeight="1">
      <c r="A373" s="61"/>
      <c r="B373" s="68"/>
      <c r="C373" s="52"/>
      <c r="D373" s="62"/>
      <c r="E373" s="62"/>
      <c r="F373" s="62"/>
      <c r="G373" s="69"/>
      <c r="H373" s="22" t="str">
        <f t="shared" ref="H373:W373" si="739">IF($G373=H$4&amp;"-"&amp;H$5,IF(COUNTIF($G$6:$G373,"="&amp;$G373)&gt;5,"",$F373),"")</f>
        <v/>
      </c>
      <c r="I373" s="23" t="str">
        <f t="shared" si="739"/>
        <v/>
      </c>
      <c r="J373" s="24" t="str">
        <f t="shared" si="739"/>
        <v/>
      </c>
      <c r="K373" s="23" t="str">
        <f t="shared" si="739"/>
        <v/>
      </c>
      <c r="L373" s="24" t="str">
        <f t="shared" si="739"/>
        <v/>
      </c>
      <c r="M373" s="23" t="str">
        <f t="shared" si="739"/>
        <v/>
      </c>
      <c r="N373" s="24" t="str">
        <f t="shared" si="739"/>
        <v/>
      </c>
      <c r="O373" s="23" t="str">
        <f t="shared" si="739"/>
        <v/>
      </c>
      <c r="P373" s="24" t="str">
        <f t="shared" si="739"/>
        <v/>
      </c>
      <c r="Q373" s="23" t="str">
        <f t="shared" si="739"/>
        <v/>
      </c>
      <c r="R373" s="24" t="str">
        <f t="shared" si="739"/>
        <v/>
      </c>
      <c r="S373" s="23" t="str">
        <f t="shared" si="739"/>
        <v/>
      </c>
      <c r="T373" s="24" t="str">
        <f t="shared" si="739"/>
        <v/>
      </c>
      <c r="U373" s="23" t="str">
        <f t="shared" si="739"/>
        <v/>
      </c>
      <c r="V373" s="24" t="str">
        <f t="shared" si="739"/>
        <v/>
      </c>
      <c r="W373" s="25" t="str">
        <f t="shared" si="739"/>
        <v/>
      </c>
      <c r="X373" s="58" t="str">
        <f t="shared" ref="X373:AM373" si="740">IF($G373=X$4&amp;"-"&amp;X$5,IF(COUNTIF($G$6:$G373,"="&amp;$G373)&gt;1000,"",MAX(X$6:X372)+1),"")</f>
        <v/>
      </c>
      <c r="Y373" s="59" t="str">
        <f t="shared" si="740"/>
        <v/>
      </c>
      <c r="Z373" s="58" t="str">
        <f t="shared" si="740"/>
        <v/>
      </c>
      <c r="AA373" s="59" t="str">
        <f t="shared" si="740"/>
        <v/>
      </c>
      <c r="AB373" s="58" t="str">
        <f t="shared" si="740"/>
        <v/>
      </c>
      <c r="AC373" s="59" t="str">
        <f t="shared" si="740"/>
        <v/>
      </c>
      <c r="AD373" s="58" t="str">
        <f t="shared" si="740"/>
        <v/>
      </c>
      <c r="AE373" s="59" t="str">
        <f t="shared" si="740"/>
        <v/>
      </c>
      <c r="AF373" s="58" t="str">
        <f t="shared" si="740"/>
        <v/>
      </c>
      <c r="AG373" s="59" t="str">
        <f t="shared" si="740"/>
        <v/>
      </c>
      <c r="AH373" s="58" t="str">
        <f t="shared" si="740"/>
        <v/>
      </c>
      <c r="AI373" s="59" t="str">
        <f t="shared" si="740"/>
        <v/>
      </c>
      <c r="AJ373" s="58" t="str">
        <f t="shared" si="740"/>
        <v/>
      </c>
      <c r="AK373" s="59" t="str">
        <f t="shared" si="740"/>
        <v/>
      </c>
      <c r="AL373" s="58" t="str">
        <f t="shared" si="740"/>
        <v/>
      </c>
      <c r="AM373" s="60" t="str">
        <f t="shared" si="740"/>
        <v/>
      </c>
    </row>
    <row r="374" ht="15.75" customHeight="1">
      <c r="A374" s="64"/>
      <c r="B374" s="68"/>
      <c r="C374" s="52"/>
      <c r="D374" s="62"/>
      <c r="E374" s="62"/>
      <c r="F374" s="62"/>
      <c r="G374" s="69"/>
      <c r="H374" s="22" t="str">
        <f t="shared" ref="H374:W374" si="741">IF($G374=H$4&amp;"-"&amp;H$5,IF(COUNTIF($G$6:$G374,"="&amp;$G374)&gt;5,"",$F374),"")</f>
        <v/>
      </c>
      <c r="I374" s="23" t="str">
        <f t="shared" si="741"/>
        <v/>
      </c>
      <c r="J374" s="24" t="str">
        <f t="shared" si="741"/>
        <v/>
      </c>
      <c r="K374" s="23" t="str">
        <f t="shared" si="741"/>
        <v/>
      </c>
      <c r="L374" s="24" t="str">
        <f t="shared" si="741"/>
        <v/>
      </c>
      <c r="M374" s="23" t="str">
        <f t="shared" si="741"/>
        <v/>
      </c>
      <c r="N374" s="24" t="str">
        <f t="shared" si="741"/>
        <v/>
      </c>
      <c r="O374" s="23" t="str">
        <f t="shared" si="741"/>
        <v/>
      </c>
      <c r="P374" s="24" t="str">
        <f t="shared" si="741"/>
        <v/>
      </c>
      <c r="Q374" s="23" t="str">
        <f t="shared" si="741"/>
        <v/>
      </c>
      <c r="R374" s="24" t="str">
        <f t="shared" si="741"/>
        <v/>
      </c>
      <c r="S374" s="23" t="str">
        <f t="shared" si="741"/>
        <v/>
      </c>
      <c r="T374" s="24" t="str">
        <f t="shared" si="741"/>
        <v/>
      </c>
      <c r="U374" s="23" t="str">
        <f t="shared" si="741"/>
        <v/>
      </c>
      <c r="V374" s="24" t="str">
        <f t="shared" si="741"/>
        <v/>
      </c>
      <c r="W374" s="25" t="str">
        <f t="shared" si="741"/>
        <v/>
      </c>
      <c r="X374" s="58" t="str">
        <f t="shared" ref="X374:AM374" si="742">IF($G374=X$4&amp;"-"&amp;X$5,IF(COUNTIF($G$6:$G374,"="&amp;$G374)&gt;1000,"",MAX(X$6:X373)+1),"")</f>
        <v/>
      </c>
      <c r="Y374" s="59" t="str">
        <f t="shared" si="742"/>
        <v/>
      </c>
      <c r="Z374" s="58" t="str">
        <f t="shared" si="742"/>
        <v/>
      </c>
      <c r="AA374" s="59" t="str">
        <f t="shared" si="742"/>
        <v/>
      </c>
      <c r="AB374" s="58" t="str">
        <f t="shared" si="742"/>
        <v/>
      </c>
      <c r="AC374" s="59" t="str">
        <f t="shared" si="742"/>
        <v/>
      </c>
      <c r="AD374" s="58" t="str">
        <f t="shared" si="742"/>
        <v/>
      </c>
      <c r="AE374" s="59" t="str">
        <f t="shared" si="742"/>
        <v/>
      </c>
      <c r="AF374" s="58" t="str">
        <f t="shared" si="742"/>
        <v/>
      </c>
      <c r="AG374" s="59" t="str">
        <f t="shared" si="742"/>
        <v/>
      </c>
      <c r="AH374" s="58" t="str">
        <f t="shared" si="742"/>
        <v/>
      </c>
      <c r="AI374" s="59" t="str">
        <f t="shared" si="742"/>
        <v/>
      </c>
      <c r="AJ374" s="58" t="str">
        <f t="shared" si="742"/>
        <v/>
      </c>
      <c r="AK374" s="59" t="str">
        <f t="shared" si="742"/>
        <v/>
      </c>
      <c r="AL374" s="58" t="str">
        <f t="shared" si="742"/>
        <v/>
      </c>
      <c r="AM374" s="60" t="str">
        <f t="shared" si="742"/>
        <v/>
      </c>
    </row>
    <row r="375" ht="15.75" customHeight="1">
      <c r="A375" s="61"/>
      <c r="B375" s="68"/>
      <c r="C375" s="52"/>
      <c r="D375" s="62"/>
      <c r="E375" s="62"/>
      <c r="F375" s="62"/>
      <c r="G375" s="69"/>
      <c r="H375" s="22" t="str">
        <f t="shared" ref="H375:W375" si="743">IF($G375=H$4&amp;"-"&amp;H$5,IF(COUNTIF($G$6:$G375,"="&amp;$G375)&gt;5,"",$F375),"")</f>
        <v/>
      </c>
      <c r="I375" s="23" t="str">
        <f t="shared" si="743"/>
        <v/>
      </c>
      <c r="J375" s="24" t="str">
        <f t="shared" si="743"/>
        <v/>
      </c>
      <c r="K375" s="23" t="str">
        <f t="shared" si="743"/>
        <v/>
      </c>
      <c r="L375" s="24" t="str">
        <f t="shared" si="743"/>
        <v/>
      </c>
      <c r="M375" s="23" t="str">
        <f t="shared" si="743"/>
        <v/>
      </c>
      <c r="N375" s="24" t="str">
        <f t="shared" si="743"/>
        <v/>
      </c>
      <c r="O375" s="23" t="str">
        <f t="shared" si="743"/>
        <v/>
      </c>
      <c r="P375" s="24" t="str">
        <f t="shared" si="743"/>
        <v/>
      </c>
      <c r="Q375" s="23" t="str">
        <f t="shared" si="743"/>
        <v/>
      </c>
      <c r="R375" s="24" t="str">
        <f t="shared" si="743"/>
        <v/>
      </c>
      <c r="S375" s="23" t="str">
        <f t="shared" si="743"/>
        <v/>
      </c>
      <c r="T375" s="24" t="str">
        <f t="shared" si="743"/>
        <v/>
      </c>
      <c r="U375" s="23" t="str">
        <f t="shared" si="743"/>
        <v/>
      </c>
      <c r="V375" s="24" t="str">
        <f t="shared" si="743"/>
        <v/>
      </c>
      <c r="W375" s="25" t="str">
        <f t="shared" si="743"/>
        <v/>
      </c>
      <c r="X375" s="58" t="str">
        <f t="shared" ref="X375:AM375" si="744">IF($G375=X$4&amp;"-"&amp;X$5,IF(COUNTIF($G$6:$G375,"="&amp;$G375)&gt;1000,"",MAX(X$6:X374)+1),"")</f>
        <v/>
      </c>
      <c r="Y375" s="59" t="str">
        <f t="shared" si="744"/>
        <v/>
      </c>
      <c r="Z375" s="58" t="str">
        <f t="shared" si="744"/>
        <v/>
      </c>
      <c r="AA375" s="59" t="str">
        <f t="shared" si="744"/>
        <v/>
      </c>
      <c r="AB375" s="58" t="str">
        <f t="shared" si="744"/>
        <v/>
      </c>
      <c r="AC375" s="59" t="str">
        <f t="shared" si="744"/>
        <v/>
      </c>
      <c r="AD375" s="58" t="str">
        <f t="shared" si="744"/>
        <v/>
      </c>
      <c r="AE375" s="59" t="str">
        <f t="shared" si="744"/>
        <v/>
      </c>
      <c r="AF375" s="58" t="str">
        <f t="shared" si="744"/>
        <v/>
      </c>
      <c r="AG375" s="59" t="str">
        <f t="shared" si="744"/>
        <v/>
      </c>
      <c r="AH375" s="58" t="str">
        <f t="shared" si="744"/>
        <v/>
      </c>
      <c r="AI375" s="59" t="str">
        <f t="shared" si="744"/>
        <v/>
      </c>
      <c r="AJ375" s="58" t="str">
        <f t="shared" si="744"/>
        <v/>
      </c>
      <c r="AK375" s="59" t="str">
        <f t="shared" si="744"/>
        <v/>
      </c>
      <c r="AL375" s="58" t="str">
        <f t="shared" si="744"/>
        <v/>
      </c>
      <c r="AM375" s="60" t="str">
        <f t="shared" si="744"/>
        <v/>
      </c>
    </row>
    <row r="376" ht="15.75" customHeight="1">
      <c r="A376" s="64"/>
      <c r="B376" s="68"/>
      <c r="C376" s="52"/>
      <c r="D376" s="62"/>
      <c r="E376" s="62"/>
      <c r="F376" s="62"/>
      <c r="G376" s="69"/>
      <c r="H376" s="22" t="str">
        <f t="shared" ref="H376:W376" si="745">IF($G376=H$4&amp;"-"&amp;H$5,IF(COUNTIF($G$6:$G376,"="&amp;$G376)&gt;5,"",$F376),"")</f>
        <v/>
      </c>
      <c r="I376" s="23" t="str">
        <f t="shared" si="745"/>
        <v/>
      </c>
      <c r="J376" s="24" t="str">
        <f t="shared" si="745"/>
        <v/>
      </c>
      <c r="K376" s="23" t="str">
        <f t="shared" si="745"/>
        <v/>
      </c>
      <c r="L376" s="24" t="str">
        <f t="shared" si="745"/>
        <v/>
      </c>
      <c r="M376" s="23" t="str">
        <f t="shared" si="745"/>
        <v/>
      </c>
      <c r="N376" s="24" t="str">
        <f t="shared" si="745"/>
        <v/>
      </c>
      <c r="O376" s="23" t="str">
        <f t="shared" si="745"/>
        <v/>
      </c>
      <c r="P376" s="24" t="str">
        <f t="shared" si="745"/>
        <v/>
      </c>
      <c r="Q376" s="23" t="str">
        <f t="shared" si="745"/>
        <v/>
      </c>
      <c r="R376" s="24" t="str">
        <f t="shared" si="745"/>
        <v/>
      </c>
      <c r="S376" s="23" t="str">
        <f t="shared" si="745"/>
        <v/>
      </c>
      <c r="T376" s="24" t="str">
        <f t="shared" si="745"/>
        <v/>
      </c>
      <c r="U376" s="23" t="str">
        <f t="shared" si="745"/>
        <v/>
      </c>
      <c r="V376" s="24" t="str">
        <f t="shared" si="745"/>
        <v/>
      </c>
      <c r="W376" s="25" t="str">
        <f t="shared" si="745"/>
        <v/>
      </c>
      <c r="X376" s="58" t="str">
        <f t="shared" ref="X376:AM376" si="746">IF($G376=X$4&amp;"-"&amp;X$5,IF(COUNTIF($G$6:$G376,"="&amp;$G376)&gt;1000,"",MAX(X$6:X375)+1),"")</f>
        <v/>
      </c>
      <c r="Y376" s="59" t="str">
        <f t="shared" si="746"/>
        <v/>
      </c>
      <c r="Z376" s="58" t="str">
        <f t="shared" si="746"/>
        <v/>
      </c>
      <c r="AA376" s="59" t="str">
        <f t="shared" si="746"/>
        <v/>
      </c>
      <c r="AB376" s="58" t="str">
        <f t="shared" si="746"/>
        <v/>
      </c>
      <c r="AC376" s="59" t="str">
        <f t="shared" si="746"/>
        <v/>
      </c>
      <c r="AD376" s="58" t="str">
        <f t="shared" si="746"/>
        <v/>
      </c>
      <c r="AE376" s="59" t="str">
        <f t="shared" si="746"/>
        <v/>
      </c>
      <c r="AF376" s="58" t="str">
        <f t="shared" si="746"/>
        <v/>
      </c>
      <c r="AG376" s="59" t="str">
        <f t="shared" si="746"/>
        <v/>
      </c>
      <c r="AH376" s="58" t="str">
        <f t="shared" si="746"/>
        <v/>
      </c>
      <c r="AI376" s="59" t="str">
        <f t="shared" si="746"/>
        <v/>
      </c>
      <c r="AJ376" s="58" t="str">
        <f t="shared" si="746"/>
        <v/>
      </c>
      <c r="AK376" s="59" t="str">
        <f t="shared" si="746"/>
        <v/>
      </c>
      <c r="AL376" s="58" t="str">
        <f t="shared" si="746"/>
        <v/>
      </c>
      <c r="AM376" s="60" t="str">
        <f t="shared" si="746"/>
        <v/>
      </c>
    </row>
    <row r="377" ht="15.75" customHeight="1">
      <c r="A377" s="61"/>
      <c r="B377" s="68"/>
      <c r="C377" s="52"/>
      <c r="D377" s="62"/>
      <c r="E377" s="62"/>
      <c r="F377" s="62"/>
      <c r="G377" s="69"/>
      <c r="H377" s="22" t="str">
        <f t="shared" ref="H377:W377" si="747">IF($G377=H$4&amp;"-"&amp;H$5,IF(COUNTIF($G$6:$G377,"="&amp;$G377)&gt;5,"",$F377),"")</f>
        <v/>
      </c>
      <c r="I377" s="23" t="str">
        <f t="shared" si="747"/>
        <v/>
      </c>
      <c r="J377" s="24" t="str">
        <f t="shared" si="747"/>
        <v/>
      </c>
      <c r="K377" s="23" t="str">
        <f t="shared" si="747"/>
        <v/>
      </c>
      <c r="L377" s="24" t="str">
        <f t="shared" si="747"/>
        <v/>
      </c>
      <c r="M377" s="23" t="str">
        <f t="shared" si="747"/>
        <v/>
      </c>
      <c r="N377" s="24" t="str">
        <f t="shared" si="747"/>
        <v/>
      </c>
      <c r="O377" s="23" t="str">
        <f t="shared" si="747"/>
        <v/>
      </c>
      <c r="P377" s="24" t="str">
        <f t="shared" si="747"/>
        <v/>
      </c>
      <c r="Q377" s="23" t="str">
        <f t="shared" si="747"/>
        <v/>
      </c>
      <c r="R377" s="24" t="str">
        <f t="shared" si="747"/>
        <v/>
      </c>
      <c r="S377" s="23" t="str">
        <f t="shared" si="747"/>
        <v/>
      </c>
      <c r="T377" s="24" t="str">
        <f t="shared" si="747"/>
        <v/>
      </c>
      <c r="U377" s="23" t="str">
        <f t="shared" si="747"/>
        <v/>
      </c>
      <c r="V377" s="24" t="str">
        <f t="shared" si="747"/>
        <v/>
      </c>
      <c r="W377" s="25" t="str">
        <f t="shared" si="747"/>
        <v/>
      </c>
      <c r="X377" s="58" t="str">
        <f t="shared" ref="X377:AM377" si="748">IF($G377=X$4&amp;"-"&amp;X$5,IF(COUNTIF($G$6:$G377,"="&amp;$G377)&gt;1000,"",MAX(X$6:X376)+1),"")</f>
        <v/>
      </c>
      <c r="Y377" s="59" t="str">
        <f t="shared" si="748"/>
        <v/>
      </c>
      <c r="Z377" s="58" t="str">
        <f t="shared" si="748"/>
        <v/>
      </c>
      <c r="AA377" s="59" t="str">
        <f t="shared" si="748"/>
        <v/>
      </c>
      <c r="AB377" s="58" t="str">
        <f t="shared" si="748"/>
        <v/>
      </c>
      <c r="AC377" s="59" t="str">
        <f t="shared" si="748"/>
        <v/>
      </c>
      <c r="AD377" s="58" t="str">
        <f t="shared" si="748"/>
        <v/>
      </c>
      <c r="AE377" s="59" t="str">
        <f t="shared" si="748"/>
        <v/>
      </c>
      <c r="AF377" s="58" t="str">
        <f t="shared" si="748"/>
        <v/>
      </c>
      <c r="AG377" s="59" t="str">
        <f t="shared" si="748"/>
        <v/>
      </c>
      <c r="AH377" s="58" t="str">
        <f t="shared" si="748"/>
        <v/>
      </c>
      <c r="AI377" s="59" t="str">
        <f t="shared" si="748"/>
        <v/>
      </c>
      <c r="AJ377" s="58" t="str">
        <f t="shared" si="748"/>
        <v/>
      </c>
      <c r="AK377" s="59" t="str">
        <f t="shared" si="748"/>
        <v/>
      </c>
      <c r="AL377" s="58" t="str">
        <f t="shared" si="748"/>
        <v/>
      </c>
      <c r="AM377" s="60" t="str">
        <f t="shared" si="748"/>
        <v/>
      </c>
    </row>
    <row r="378" ht="15.75" customHeight="1">
      <c r="A378" s="64"/>
      <c r="B378" s="68"/>
      <c r="C378" s="52"/>
      <c r="D378" s="62"/>
      <c r="E378" s="62"/>
      <c r="F378" s="62"/>
      <c r="G378" s="69"/>
      <c r="H378" s="22" t="str">
        <f t="shared" ref="H378:W378" si="749">IF($G378=H$4&amp;"-"&amp;H$5,IF(COUNTIF($G$6:$G378,"="&amp;$G378)&gt;5,"",$F378),"")</f>
        <v/>
      </c>
      <c r="I378" s="23" t="str">
        <f t="shared" si="749"/>
        <v/>
      </c>
      <c r="J378" s="24" t="str">
        <f t="shared" si="749"/>
        <v/>
      </c>
      <c r="K378" s="23" t="str">
        <f t="shared" si="749"/>
        <v/>
      </c>
      <c r="L378" s="24" t="str">
        <f t="shared" si="749"/>
        <v/>
      </c>
      <c r="M378" s="23" t="str">
        <f t="shared" si="749"/>
        <v/>
      </c>
      <c r="N378" s="24" t="str">
        <f t="shared" si="749"/>
        <v/>
      </c>
      <c r="O378" s="23" t="str">
        <f t="shared" si="749"/>
        <v/>
      </c>
      <c r="P378" s="24" t="str">
        <f t="shared" si="749"/>
        <v/>
      </c>
      <c r="Q378" s="23" t="str">
        <f t="shared" si="749"/>
        <v/>
      </c>
      <c r="R378" s="24" t="str">
        <f t="shared" si="749"/>
        <v/>
      </c>
      <c r="S378" s="23" t="str">
        <f t="shared" si="749"/>
        <v/>
      </c>
      <c r="T378" s="24" t="str">
        <f t="shared" si="749"/>
        <v/>
      </c>
      <c r="U378" s="23" t="str">
        <f t="shared" si="749"/>
        <v/>
      </c>
      <c r="V378" s="24" t="str">
        <f t="shared" si="749"/>
        <v/>
      </c>
      <c r="W378" s="25" t="str">
        <f t="shared" si="749"/>
        <v/>
      </c>
      <c r="X378" s="58" t="str">
        <f t="shared" ref="X378:AM378" si="750">IF($G378=X$4&amp;"-"&amp;X$5,IF(COUNTIF($G$6:$G378,"="&amp;$G378)&gt;1000,"",MAX(X$6:X377)+1),"")</f>
        <v/>
      </c>
      <c r="Y378" s="59" t="str">
        <f t="shared" si="750"/>
        <v/>
      </c>
      <c r="Z378" s="58" t="str">
        <f t="shared" si="750"/>
        <v/>
      </c>
      <c r="AA378" s="59" t="str">
        <f t="shared" si="750"/>
        <v/>
      </c>
      <c r="AB378" s="58" t="str">
        <f t="shared" si="750"/>
        <v/>
      </c>
      <c r="AC378" s="59" t="str">
        <f t="shared" si="750"/>
        <v/>
      </c>
      <c r="AD378" s="58" t="str">
        <f t="shared" si="750"/>
        <v/>
      </c>
      <c r="AE378" s="59" t="str">
        <f t="shared" si="750"/>
        <v/>
      </c>
      <c r="AF378" s="58" t="str">
        <f t="shared" si="750"/>
        <v/>
      </c>
      <c r="AG378" s="59" t="str">
        <f t="shared" si="750"/>
        <v/>
      </c>
      <c r="AH378" s="58" t="str">
        <f t="shared" si="750"/>
        <v/>
      </c>
      <c r="AI378" s="59" t="str">
        <f t="shared" si="750"/>
        <v/>
      </c>
      <c r="AJ378" s="58" t="str">
        <f t="shared" si="750"/>
        <v/>
      </c>
      <c r="AK378" s="59" t="str">
        <f t="shared" si="750"/>
        <v/>
      </c>
      <c r="AL378" s="58" t="str">
        <f t="shared" si="750"/>
        <v/>
      </c>
      <c r="AM378" s="60" t="str">
        <f t="shared" si="750"/>
        <v/>
      </c>
    </row>
    <row r="379" ht="15.75" customHeight="1">
      <c r="A379" s="61"/>
      <c r="B379" s="68"/>
      <c r="C379" s="52"/>
      <c r="D379" s="62"/>
      <c r="E379" s="62"/>
      <c r="F379" s="62"/>
      <c r="G379" s="69"/>
      <c r="H379" s="22" t="str">
        <f t="shared" ref="H379:W379" si="751">IF($G379=H$4&amp;"-"&amp;H$5,IF(COUNTIF($G$6:$G379,"="&amp;$G379)&gt;5,"",$F379),"")</f>
        <v/>
      </c>
      <c r="I379" s="23" t="str">
        <f t="shared" si="751"/>
        <v/>
      </c>
      <c r="J379" s="24" t="str">
        <f t="shared" si="751"/>
        <v/>
      </c>
      <c r="K379" s="23" t="str">
        <f t="shared" si="751"/>
        <v/>
      </c>
      <c r="L379" s="24" t="str">
        <f t="shared" si="751"/>
        <v/>
      </c>
      <c r="M379" s="23" t="str">
        <f t="shared" si="751"/>
        <v/>
      </c>
      <c r="N379" s="24" t="str">
        <f t="shared" si="751"/>
        <v/>
      </c>
      <c r="O379" s="23" t="str">
        <f t="shared" si="751"/>
        <v/>
      </c>
      <c r="P379" s="24" t="str">
        <f t="shared" si="751"/>
        <v/>
      </c>
      <c r="Q379" s="23" t="str">
        <f t="shared" si="751"/>
        <v/>
      </c>
      <c r="R379" s="24" t="str">
        <f t="shared" si="751"/>
        <v/>
      </c>
      <c r="S379" s="23" t="str">
        <f t="shared" si="751"/>
        <v/>
      </c>
      <c r="T379" s="24" t="str">
        <f t="shared" si="751"/>
        <v/>
      </c>
      <c r="U379" s="23" t="str">
        <f t="shared" si="751"/>
        <v/>
      </c>
      <c r="V379" s="24" t="str">
        <f t="shared" si="751"/>
        <v/>
      </c>
      <c r="W379" s="25" t="str">
        <f t="shared" si="751"/>
        <v/>
      </c>
      <c r="X379" s="58" t="str">
        <f t="shared" ref="X379:AM379" si="752">IF($G379=X$4&amp;"-"&amp;X$5,IF(COUNTIF($G$6:$G379,"="&amp;$G379)&gt;1000,"",MAX(X$6:X378)+1),"")</f>
        <v/>
      </c>
      <c r="Y379" s="59" t="str">
        <f t="shared" si="752"/>
        <v/>
      </c>
      <c r="Z379" s="58" t="str">
        <f t="shared" si="752"/>
        <v/>
      </c>
      <c r="AA379" s="59" t="str">
        <f t="shared" si="752"/>
        <v/>
      </c>
      <c r="AB379" s="58" t="str">
        <f t="shared" si="752"/>
        <v/>
      </c>
      <c r="AC379" s="59" t="str">
        <f t="shared" si="752"/>
        <v/>
      </c>
      <c r="AD379" s="58" t="str">
        <f t="shared" si="752"/>
        <v/>
      </c>
      <c r="AE379" s="59" t="str">
        <f t="shared" si="752"/>
        <v/>
      </c>
      <c r="AF379" s="58" t="str">
        <f t="shared" si="752"/>
        <v/>
      </c>
      <c r="AG379" s="59" t="str">
        <f t="shared" si="752"/>
        <v/>
      </c>
      <c r="AH379" s="58" t="str">
        <f t="shared" si="752"/>
        <v/>
      </c>
      <c r="AI379" s="59" t="str">
        <f t="shared" si="752"/>
        <v/>
      </c>
      <c r="AJ379" s="58" t="str">
        <f t="shared" si="752"/>
        <v/>
      </c>
      <c r="AK379" s="59" t="str">
        <f t="shared" si="752"/>
        <v/>
      </c>
      <c r="AL379" s="58" t="str">
        <f t="shared" si="752"/>
        <v/>
      </c>
      <c r="AM379" s="60" t="str">
        <f t="shared" si="752"/>
        <v/>
      </c>
    </row>
    <row r="380" ht="15.75" customHeight="1">
      <c r="A380" s="64"/>
      <c r="B380" s="68"/>
      <c r="C380" s="52"/>
      <c r="D380" s="62"/>
      <c r="E380" s="62"/>
      <c r="F380" s="62"/>
      <c r="G380" s="69"/>
      <c r="H380" s="22" t="str">
        <f t="shared" ref="H380:W380" si="753">IF($G380=H$4&amp;"-"&amp;H$5,IF(COUNTIF($G$6:$G380,"="&amp;$G380)&gt;5,"",$F380),"")</f>
        <v/>
      </c>
      <c r="I380" s="23" t="str">
        <f t="shared" si="753"/>
        <v/>
      </c>
      <c r="J380" s="24" t="str">
        <f t="shared" si="753"/>
        <v/>
      </c>
      <c r="K380" s="23" t="str">
        <f t="shared" si="753"/>
        <v/>
      </c>
      <c r="L380" s="24" t="str">
        <f t="shared" si="753"/>
        <v/>
      </c>
      <c r="M380" s="23" t="str">
        <f t="shared" si="753"/>
        <v/>
      </c>
      <c r="N380" s="24" t="str">
        <f t="shared" si="753"/>
        <v/>
      </c>
      <c r="O380" s="23" t="str">
        <f t="shared" si="753"/>
        <v/>
      </c>
      <c r="P380" s="24" t="str">
        <f t="shared" si="753"/>
        <v/>
      </c>
      <c r="Q380" s="23" t="str">
        <f t="shared" si="753"/>
        <v/>
      </c>
      <c r="R380" s="24" t="str">
        <f t="shared" si="753"/>
        <v/>
      </c>
      <c r="S380" s="23" t="str">
        <f t="shared" si="753"/>
        <v/>
      </c>
      <c r="T380" s="24" t="str">
        <f t="shared" si="753"/>
        <v/>
      </c>
      <c r="U380" s="23" t="str">
        <f t="shared" si="753"/>
        <v/>
      </c>
      <c r="V380" s="24" t="str">
        <f t="shared" si="753"/>
        <v/>
      </c>
      <c r="W380" s="25" t="str">
        <f t="shared" si="753"/>
        <v/>
      </c>
      <c r="X380" s="58" t="str">
        <f t="shared" ref="X380:AM380" si="754">IF($G380=X$4&amp;"-"&amp;X$5,IF(COUNTIF($G$6:$G380,"="&amp;$G380)&gt;1000,"",MAX(X$6:X379)+1),"")</f>
        <v/>
      </c>
      <c r="Y380" s="59" t="str">
        <f t="shared" si="754"/>
        <v/>
      </c>
      <c r="Z380" s="58" t="str">
        <f t="shared" si="754"/>
        <v/>
      </c>
      <c r="AA380" s="59" t="str">
        <f t="shared" si="754"/>
        <v/>
      </c>
      <c r="AB380" s="58" t="str">
        <f t="shared" si="754"/>
        <v/>
      </c>
      <c r="AC380" s="59" t="str">
        <f t="shared" si="754"/>
        <v/>
      </c>
      <c r="AD380" s="58" t="str">
        <f t="shared" si="754"/>
        <v/>
      </c>
      <c r="AE380" s="59" t="str">
        <f t="shared" si="754"/>
        <v/>
      </c>
      <c r="AF380" s="58" t="str">
        <f t="shared" si="754"/>
        <v/>
      </c>
      <c r="AG380" s="59" t="str">
        <f t="shared" si="754"/>
        <v/>
      </c>
      <c r="AH380" s="58" t="str">
        <f t="shared" si="754"/>
        <v/>
      </c>
      <c r="AI380" s="59" t="str">
        <f t="shared" si="754"/>
        <v/>
      </c>
      <c r="AJ380" s="58" t="str">
        <f t="shared" si="754"/>
        <v/>
      </c>
      <c r="AK380" s="59" t="str">
        <f t="shared" si="754"/>
        <v/>
      </c>
      <c r="AL380" s="58" t="str">
        <f t="shared" si="754"/>
        <v/>
      </c>
      <c r="AM380" s="60" t="str">
        <f t="shared" si="754"/>
        <v/>
      </c>
    </row>
    <row r="381" ht="15.75" customHeight="1">
      <c r="A381" s="64"/>
      <c r="B381" s="68"/>
      <c r="C381" s="52"/>
      <c r="D381" s="62"/>
      <c r="E381" s="62"/>
      <c r="F381" s="62"/>
      <c r="G381" s="69"/>
      <c r="H381" s="22" t="str">
        <f t="shared" ref="H381:W381" si="755">IF($G381=H$4&amp;"-"&amp;H$5,IF(COUNTIF($G$6:$G381,"="&amp;$G381)&gt;5,"",$F381),"")</f>
        <v/>
      </c>
      <c r="I381" s="23" t="str">
        <f t="shared" si="755"/>
        <v/>
      </c>
      <c r="J381" s="24" t="str">
        <f t="shared" si="755"/>
        <v/>
      </c>
      <c r="K381" s="23" t="str">
        <f t="shared" si="755"/>
        <v/>
      </c>
      <c r="L381" s="24" t="str">
        <f t="shared" si="755"/>
        <v/>
      </c>
      <c r="M381" s="23" t="str">
        <f t="shared" si="755"/>
        <v/>
      </c>
      <c r="N381" s="24" t="str">
        <f t="shared" si="755"/>
        <v/>
      </c>
      <c r="O381" s="23" t="str">
        <f t="shared" si="755"/>
        <v/>
      </c>
      <c r="P381" s="24" t="str">
        <f t="shared" si="755"/>
        <v/>
      </c>
      <c r="Q381" s="23" t="str">
        <f t="shared" si="755"/>
        <v/>
      </c>
      <c r="R381" s="24" t="str">
        <f t="shared" si="755"/>
        <v/>
      </c>
      <c r="S381" s="23" t="str">
        <f t="shared" si="755"/>
        <v/>
      </c>
      <c r="T381" s="24" t="str">
        <f t="shared" si="755"/>
        <v/>
      </c>
      <c r="U381" s="23" t="str">
        <f t="shared" si="755"/>
        <v/>
      </c>
      <c r="V381" s="24" t="str">
        <f t="shared" si="755"/>
        <v/>
      </c>
      <c r="W381" s="25" t="str">
        <f t="shared" si="755"/>
        <v/>
      </c>
      <c r="X381" s="58" t="str">
        <f t="shared" ref="X381:AM381" si="756">IF($G381=X$4&amp;"-"&amp;X$5,IF(COUNTIF($G$6:$G381,"="&amp;$G381)&gt;1000,"",MAX(X$6:X380)+1),"")</f>
        <v/>
      </c>
      <c r="Y381" s="59" t="str">
        <f t="shared" si="756"/>
        <v/>
      </c>
      <c r="Z381" s="58" t="str">
        <f t="shared" si="756"/>
        <v/>
      </c>
      <c r="AA381" s="59" t="str">
        <f t="shared" si="756"/>
        <v/>
      </c>
      <c r="AB381" s="58" t="str">
        <f t="shared" si="756"/>
        <v/>
      </c>
      <c r="AC381" s="59" t="str">
        <f t="shared" si="756"/>
        <v/>
      </c>
      <c r="AD381" s="58" t="str">
        <f t="shared" si="756"/>
        <v/>
      </c>
      <c r="AE381" s="59" t="str">
        <f t="shared" si="756"/>
        <v/>
      </c>
      <c r="AF381" s="58" t="str">
        <f t="shared" si="756"/>
        <v/>
      </c>
      <c r="AG381" s="59" t="str">
        <f t="shared" si="756"/>
        <v/>
      </c>
      <c r="AH381" s="58" t="str">
        <f t="shared" si="756"/>
        <v/>
      </c>
      <c r="AI381" s="59" t="str">
        <f t="shared" si="756"/>
        <v/>
      </c>
      <c r="AJ381" s="58" t="str">
        <f t="shared" si="756"/>
        <v/>
      </c>
      <c r="AK381" s="59" t="str">
        <f t="shared" si="756"/>
        <v/>
      </c>
      <c r="AL381" s="58" t="str">
        <f t="shared" si="756"/>
        <v/>
      </c>
      <c r="AM381" s="60" t="str">
        <f t="shared" si="756"/>
        <v/>
      </c>
    </row>
    <row r="382" ht="15.75" customHeight="1">
      <c r="A382" s="61"/>
      <c r="B382" s="68"/>
      <c r="C382" s="52"/>
      <c r="D382" s="62"/>
      <c r="E382" s="62"/>
      <c r="F382" s="62"/>
      <c r="G382" s="69"/>
      <c r="H382" s="22" t="str">
        <f t="shared" ref="H382:W382" si="757">IF($G382=H$4&amp;"-"&amp;H$5,IF(COUNTIF($G$6:$G382,"="&amp;$G382)&gt;5,"",$F382),"")</f>
        <v/>
      </c>
      <c r="I382" s="23" t="str">
        <f t="shared" si="757"/>
        <v/>
      </c>
      <c r="J382" s="24" t="str">
        <f t="shared" si="757"/>
        <v/>
      </c>
      <c r="K382" s="23" t="str">
        <f t="shared" si="757"/>
        <v/>
      </c>
      <c r="L382" s="24" t="str">
        <f t="shared" si="757"/>
        <v/>
      </c>
      <c r="M382" s="23" t="str">
        <f t="shared" si="757"/>
        <v/>
      </c>
      <c r="N382" s="24" t="str">
        <f t="shared" si="757"/>
        <v/>
      </c>
      <c r="O382" s="23" t="str">
        <f t="shared" si="757"/>
        <v/>
      </c>
      <c r="P382" s="24" t="str">
        <f t="shared" si="757"/>
        <v/>
      </c>
      <c r="Q382" s="23" t="str">
        <f t="shared" si="757"/>
        <v/>
      </c>
      <c r="R382" s="24" t="str">
        <f t="shared" si="757"/>
        <v/>
      </c>
      <c r="S382" s="23" t="str">
        <f t="shared" si="757"/>
        <v/>
      </c>
      <c r="T382" s="24" t="str">
        <f t="shared" si="757"/>
        <v/>
      </c>
      <c r="U382" s="23" t="str">
        <f t="shared" si="757"/>
        <v/>
      </c>
      <c r="V382" s="24" t="str">
        <f t="shared" si="757"/>
        <v/>
      </c>
      <c r="W382" s="25" t="str">
        <f t="shared" si="757"/>
        <v/>
      </c>
      <c r="X382" s="58" t="str">
        <f t="shared" ref="X382:AM382" si="758">IF($G382=X$4&amp;"-"&amp;X$5,IF(COUNTIF($G$6:$G382,"="&amp;$G382)&gt;1000,"",MAX(X$6:X381)+1),"")</f>
        <v/>
      </c>
      <c r="Y382" s="59" t="str">
        <f t="shared" si="758"/>
        <v/>
      </c>
      <c r="Z382" s="58" t="str">
        <f t="shared" si="758"/>
        <v/>
      </c>
      <c r="AA382" s="59" t="str">
        <f t="shared" si="758"/>
        <v/>
      </c>
      <c r="AB382" s="58" t="str">
        <f t="shared" si="758"/>
        <v/>
      </c>
      <c r="AC382" s="59" t="str">
        <f t="shared" si="758"/>
        <v/>
      </c>
      <c r="AD382" s="58" t="str">
        <f t="shared" si="758"/>
        <v/>
      </c>
      <c r="AE382" s="59" t="str">
        <f t="shared" si="758"/>
        <v/>
      </c>
      <c r="AF382" s="58" t="str">
        <f t="shared" si="758"/>
        <v/>
      </c>
      <c r="AG382" s="59" t="str">
        <f t="shared" si="758"/>
        <v/>
      </c>
      <c r="AH382" s="58" t="str">
        <f t="shared" si="758"/>
        <v/>
      </c>
      <c r="AI382" s="59" t="str">
        <f t="shared" si="758"/>
        <v/>
      </c>
      <c r="AJ382" s="58" t="str">
        <f t="shared" si="758"/>
        <v/>
      </c>
      <c r="AK382" s="59" t="str">
        <f t="shared" si="758"/>
        <v/>
      </c>
      <c r="AL382" s="58" t="str">
        <f t="shared" si="758"/>
        <v/>
      </c>
      <c r="AM382" s="60" t="str">
        <f t="shared" si="758"/>
        <v/>
      </c>
    </row>
    <row r="383" ht="15.75" customHeight="1">
      <c r="A383" s="64"/>
      <c r="B383" s="68"/>
      <c r="C383" s="52"/>
      <c r="D383" s="62"/>
      <c r="E383" s="62"/>
      <c r="F383" s="62"/>
      <c r="G383" s="69"/>
      <c r="H383" s="22" t="str">
        <f t="shared" ref="H383:W383" si="759">IF($G383=H$4&amp;"-"&amp;H$5,IF(COUNTIF($G$6:$G383,"="&amp;$G383)&gt;5,"",$F383),"")</f>
        <v/>
      </c>
      <c r="I383" s="23" t="str">
        <f t="shared" si="759"/>
        <v/>
      </c>
      <c r="J383" s="24" t="str">
        <f t="shared" si="759"/>
        <v/>
      </c>
      <c r="K383" s="23" t="str">
        <f t="shared" si="759"/>
        <v/>
      </c>
      <c r="L383" s="24" t="str">
        <f t="shared" si="759"/>
        <v/>
      </c>
      <c r="M383" s="23" t="str">
        <f t="shared" si="759"/>
        <v/>
      </c>
      <c r="N383" s="24" t="str">
        <f t="shared" si="759"/>
        <v/>
      </c>
      <c r="O383" s="23" t="str">
        <f t="shared" si="759"/>
        <v/>
      </c>
      <c r="P383" s="24" t="str">
        <f t="shared" si="759"/>
        <v/>
      </c>
      <c r="Q383" s="23" t="str">
        <f t="shared" si="759"/>
        <v/>
      </c>
      <c r="R383" s="24" t="str">
        <f t="shared" si="759"/>
        <v/>
      </c>
      <c r="S383" s="23" t="str">
        <f t="shared" si="759"/>
        <v/>
      </c>
      <c r="T383" s="24" t="str">
        <f t="shared" si="759"/>
        <v/>
      </c>
      <c r="U383" s="23" t="str">
        <f t="shared" si="759"/>
        <v/>
      </c>
      <c r="V383" s="24" t="str">
        <f t="shared" si="759"/>
        <v/>
      </c>
      <c r="W383" s="25" t="str">
        <f t="shared" si="759"/>
        <v/>
      </c>
      <c r="X383" s="58" t="str">
        <f t="shared" ref="X383:AM383" si="760">IF($G383=X$4&amp;"-"&amp;X$5,IF(COUNTIF($G$6:$G383,"="&amp;$G383)&gt;1000,"",MAX(X$6:X382)+1),"")</f>
        <v/>
      </c>
      <c r="Y383" s="59" t="str">
        <f t="shared" si="760"/>
        <v/>
      </c>
      <c r="Z383" s="58" t="str">
        <f t="shared" si="760"/>
        <v/>
      </c>
      <c r="AA383" s="59" t="str">
        <f t="shared" si="760"/>
        <v/>
      </c>
      <c r="AB383" s="58" t="str">
        <f t="shared" si="760"/>
        <v/>
      </c>
      <c r="AC383" s="59" t="str">
        <f t="shared" si="760"/>
        <v/>
      </c>
      <c r="AD383" s="58" t="str">
        <f t="shared" si="760"/>
        <v/>
      </c>
      <c r="AE383" s="59" t="str">
        <f t="shared" si="760"/>
        <v/>
      </c>
      <c r="AF383" s="58" t="str">
        <f t="shared" si="760"/>
        <v/>
      </c>
      <c r="AG383" s="59" t="str">
        <f t="shared" si="760"/>
        <v/>
      </c>
      <c r="AH383" s="58" t="str">
        <f t="shared" si="760"/>
        <v/>
      </c>
      <c r="AI383" s="59" t="str">
        <f t="shared" si="760"/>
        <v/>
      </c>
      <c r="AJ383" s="58" t="str">
        <f t="shared" si="760"/>
        <v/>
      </c>
      <c r="AK383" s="59" t="str">
        <f t="shared" si="760"/>
        <v/>
      </c>
      <c r="AL383" s="58" t="str">
        <f t="shared" si="760"/>
        <v/>
      </c>
      <c r="AM383" s="60" t="str">
        <f t="shared" si="760"/>
        <v/>
      </c>
    </row>
    <row r="384" ht="15.75" customHeight="1">
      <c r="A384" s="61"/>
      <c r="B384" s="68"/>
      <c r="C384" s="52"/>
      <c r="D384" s="62"/>
      <c r="E384" s="62"/>
      <c r="F384" s="62"/>
      <c r="G384" s="69"/>
      <c r="H384" s="22" t="str">
        <f t="shared" ref="H384:W384" si="761">IF($G384=H$4&amp;"-"&amp;H$5,IF(COUNTIF($G$6:$G384,"="&amp;$G384)&gt;5,"",$F384),"")</f>
        <v/>
      </c>
      <c r="I384" s="23" t="str">
        <f t="shared" si="761"/>
        <v/>
      </c>
      <c r="J384" s="72" t="str">
        <f t="shared" si="761"/>
        <v/>
      </c>
      <c r="K384" s="71" t="str">
        <f t="shared" si="761"/>
        <v/>
      </c>
      <c r="L384" s="72" t="str">
        <f t="shared" si="761"/>
        <v/>
      </c>
      <c r="M384" s="71" t="str">
        <f t="shared" si="761"/>
        <v/>
      </c>
      <c r="N384" s="72" t="str">
        <f t="shared" si="761"/>
        <v/>
      </c>
      <c r="O384" s="71" t="str">
        <f t="shared" si="761"/>
        <v/>
      </c>
      <c r="P384" s="72" t="str">
        <f t="shared" si="761"/>
        <v/>
      </c>
      <c r="Q384" s="71" t="str">
        <f t="shared" si="761"/>
        <v/>
      </c>
      <c r="R384" s="72" t="str">
        <f t="shared" si="761"/>
        <v/>
      </c>
      <c r="S384" s="71" t="str">
        <f t="shared" si="761"/>
        <v/>
      </c>
      <c r="T384" s="72" t="str">
        <f t="shared" si="761"/>
        <v/>
      </c>
      <c r="U384" s="71" t="str">
        <f t="shared" si="761"/>
        <v/>
      </c>
      <c r="V384" s="72" t="str">
        <f t="shared" si="761"/>
        <v/>
      </c>
      <c r="W384" s="73" t="str">
        <f t="shared" si="761"/>
        <v/>
      </c>
      <c r="X384" s="26" t="str">
        <f t="shared" ref="X384:AM384" si="762">IF($G384=X$4&amp;"-"&amp;X$5,IF(COUNTIF($G$6:$G384,"="&amp;$G384)&gt;1000,"",MAX(X$6:X383)+1),"")</f>
        <v/>
      </c>
      <c r="Y384" s="78" t="str">
        <f t="shared" si="762"/>
        <v/>
      </c>
      <c r="Z384" s="26" t="str">
        <f t="shared" si="762"/>
        <v/>
      </c>
      <c r="AA384" s="78" t="str">
        <f t="shared" si="762"/>
        <v/>
      </c>
      <c r="AB384" s="26" t="str">
        <f t="shared" si="762"/>
        <v/>
      </c>
      <c r="AC384" s="78" t="str">
        <f t="shared" si="762"/>
        <v/>
      </c>
      <c r="AD384" s="26" t="str">
        <f t="shared" si="762"/>
        <v/>
      </c>
      <c r="AE384" s="78" t="str">
        <f t="shared" si="762"/>
        <v/>
      </c>
      <c r="AF384" s="26" t="str">
        <f t="shared" si="762"/>
        <v/>
      </c>
      <c r="AG384" s="78" t="str">
        <f t="shared" si="762"/>
        <v/>
      </c>
      <c r="AH384" s="26" t="str">
        <f t="shared" si="762"/>
        <v/>
      </c>
      <c r="AI384" s="78" t="str">
        <f t="shared" si="762"/>
        <v/>
      </c>
      <c r="AJ384" s="26" t="str">
        <f t="shared" si="762"/>
        <v/>
      </c>
      <c r="AK384" s="78" t="str">
        <f t="shared" si="762"/>
        <v/>
      </c>
      <c r="AL384" s="26" t="str">
        <f t="shared" si="762"/>
        <v/>
      </c>
      <c r="AM384" s="29" t="str">
        <f t="shared" si="762"/>
        <v/>
      </c>
    </row>
    <row r="385" ht="15.75" customHeight="1">
      <c r="A385" s="64"/>
      <c r="B385" s="68"/>
      <c r="C385" s="52"/>
      <c r="D385" s="62"/>
      <c r="E385" s="62"/>
      <c r="F385" s="62"/>
      <c r="G385" s="69"/>
      <c r="H385" s="79" t="str">
        <f t="shared" ref="H385:W385" si="763">IF($G385=H$4&amp;"-"&amp;H$5,IF(COUNTIF($G$6:$G385,"="&amp;$G385)&gt;5,"",$F385),"")</f>
        <v/>
      </c>
      <c r="I385" s="80" t="str">
        <f t="shared" si="763"/>
        <v/>
      </c>
      <c r="J385" s="81" t="str">
        <f t="shared" si="763"/>
        <v/>
      </c>
      <c r="K385" s="82" t="str">
        <f t="shared" si="763"/>
        <v/>
      </c>
      <c r="L385" s="83" t="str">
        <f t="shared" si="763"/>
        <v/>
      </c>
      <c r="M385" s="82" t="str">
        <f t="shared" si="763"/>
        <v/>
      </c>
      <c r="N385" s="83" t="str">
        <f t="shared" si="763"/>
        <v/>
      </c>
      <c r="O385" s="82" t="str">
        <f t="shared" si="763"/>
        <v/>
      </c>
      <c r="P385" s="83" t="str">
        <f t="shared" si="763"/>
        <v/>
      </c>
      <c r="Q385" s="82" t="str">
        <f t="shared" si="763"/>
        <v/>
      </c>
      <c r="R385" s="83" t="str">
        <f t="shared" si="763"/>
        <v/>
      </c>
      <c r="S385" s="82" t="str">
        <f t="shared" si="763"/>
        <v/>
      </c>
      <c r="T385" s="83" t="str">
        <f t="shared" si="763"/>
        <v/>
      </c>
      <c r="U385" s="82" t="str">
        <f t="shared" si="763"/>
        <v/>
      </c>
      <c r="V385" s="83" t="str">
        <f t="shared" si="763"/>
        <v/>
      </c>
      <c r="W385" s="82" t="str">
        <f t="shared" si="763"/>
        <v/>
      </c>
      <c r="X385" s="84" t="str">
        <f t="shared" ref="X385:AM385" si="764">IF($G385=X$4&amp;"-"&amp;X$5,IF(COUNTIF($G$6:$G385,"="&amp;$G385)&gt;1000,"",MAX(X$6:X384)+1),"")</f>
        <v/>
      </c>
      <c r="Y385" s="85" t="str">
        <f t="shared" si="764"/>
        <v/>
      </c>
      <c r="Z385" s="86" t="str">
        <f t="shared" si="764"/>
        <v/>
      </c>
      <c r="AA385" s="85" t="str">
        <f t="shared" si="764"/>
        <v/>
      </c>
      <c r="AB385" s="86" t="str">
        <f t="shared" si="764"/>
        <v/>
      </c>
      <c r="AC385" s="85" t="str">
        <f t="shared" si="764"/>
        <v/>
      </c>
      <c r="AD385" s="86" t="str">
        <f t="shared" si="764"/>
        <v/>
      </c>
      <c r="AE385" s="85" t="str">
        <f t="shared" si="764"/>
        <v/>
      </c>
      <c r="AF385" s="86" t="str">
        <f t="shared" si="764"/>
        <v/>
      </c>
      <c r="AG385" s="85" t="str">
        <f t="shared" si="764"/>
        <v/>
      </c>
      <c r="AH385" s="86" t="str">
        <f t="shared" si="764"/>
        <v/>
      </c>
      <c r="AI385" s="85" t="str">
        <f t="shared" si="764"/>
        <v/>
      </c>
      <c r="AJ385" s="86" t="str">
        <f t="shared" si="764"/>
        <v/>
      </c>
      <c r="AK385" s="85" t="str">
        <f t="shared" si="764"/>
        <v/>
      </c>
      <c r="AL385" s="86" t="str">
        <f t="shared" si="764"/>
        <v/>
      </c>
      <c r="AM385" s="87" t="str">
        <f t="shared" si="764"/>
        <v/>
      </c>
    </row>
    <row r="386" ht="15.75" customHeight="1">
      <c r="A386" s="64"/>
      <c r="B386" s="68"/>
      <c r="C386" s="52"/>
      <c r="D386" s="62"/>
      <c r="E386" s="62"/>
      <c r="F386" s="62"/>
      <c r="G386" s="69"/>
      <c r="J386" s="81" t="str">
        <f t="shared" ref="J386:W386" si="765">IF($G386=J$4&amp;"-"&amp;J$5,IF(COUNTIF($G$6:$G386,"="&amp;$G386)&gt;5,"",$F386),"")</f>
        <v/>
      </c>
      <c r="K386" s="82" t="str">
        <f t="shared" si="765"/>
        <v/>
      </c>
      <c r="L386" s="83" t="str">
        <f t="shared" si="765"/>
        <v/>
      </c>
      <c r="M386" s="82" t="str">
        <f t="shared" si="765"/>
        <v/>
      </c>
      <c r="N386" s="83" t="str">
        <f t="shared" si="765"/>
        <v/>
      </c>
      <c r="O386" s="82" t="str">
        <f t="shared" si="765"/>
        <v/>
      </c>
      <c r="P386" s="83" t="str">
        <f t="shared" si="765"/>
        <v/>
      </c>
      <c r="Q386" s="82" t="str">
        <f t="shared" si="765"/>
        <v/>
      </c>
      <c r="R386" s="83" t="str">
        <f t="shared" si="765"/>
        <v/>
      </c>
      <c r="S386" s="82" t="str">
        <f t="shared" si="765"/>
        <v/>
      </c>
      <c r="T386" s="83" t="str">
        <f t="shared" si="765"/>
        <v/>
      </c>
      <c r="U386" s="82" t="str">
        <f t="shared" si="765"/>
        <v/>
      </c>
      <c r="V386" s="83" t="str">
        <f t="shared" si="765"/>
        <v/>
      </c>
      <c r="W386" s="82" t="str">
        <f t="shared" si="765"/>
        <v/>
      </c>
      <c r="X386" s="88"/>
      <c r="Y386" s="89"/>
      <c r="Z386" s="88"/>
      <c r="AA386" s="89"/>
      <c r="AB386" s="88"/>
      <c r="AC386" s="89"/>
      <c r="AD386" s="88"/>
      <c r="AE386" s="89"/>
      <c r="AF386" s="88"/>
      <c r="AG386" s="89"/>
      <c r="AH386" s="88"/>
      <c r="AI386" s="89"/>
      <c r="AJ386" s="88"/>
      <c r="AK386" s="89"/>
      <c r="AL386" s="88"/>
      <c r="AM386" s="90"/>
    </row>
    <row r="387" ht="15.75" customHeight="1">
      <c r="A387" s="61"/>
      <c r="B387" s="68"/>
      <c r="C387" s="52"/>
      <c r="D387" s="62"/>
      <c r="E387" s="62"/>
      <c r="F387" s="62"/>
      <c r="G387" s="69"/>
      <c r="J387" s="81" t="str">
        <f t="shared" ref="J387:W387" si="766">IF($G387=J$4&amp;"-"&amp;J$5,IF(COUNTIF($G$6:$G387,"="&amp;$G387)&gt;5,"",$F387),"")</f>
        <v/>
      </c>
      <c r="K387" s="82" t="str">
        <f t="shared" si="766"/>
        <v/>
      </c>
      <c r="L387" s="83" t="str">
        <f t="shared" si="766"/>
        <v/>
      </c>
      <c r="M387" s="82" t="str">
        <f t="shared" si="766"/>
        <v/>
      </c>
      <c r="N387" s="83" t="str">
        <f t="shared" si="766"/>
        <v/>
      </c>
      <c r="O387" s="82" t="str">
        <f t="shared" si="766"/>
        <v/>
      </c>
      <c r="P387" s="83" t="str">
        <f t="shared" si="766"/>
        <v/>
      </c>
      <c r="Q387" s="82" t="str">
        <f t="shared" si="766"/>
        <v/>
      </c>
      <c r="R387" s="83" t="str">
        <f t="shared" si="766"/>
        <v/>
      </c>
      <c r="S387" s="82" t="str">
        <f t="shared" si="766"/>
        <v/>
      </c>
      <c r="T387" s="83" t="str">
        <f t="shared" si="766"/>
        <v/>
      </c>
      <c r="U387" s="82" t="str">
        <f t="shared" si="766"/>
        <v/>
      </c>
      <c r="V387" s="83" t="str">
        <f t="shared" si="766"/>
        <v/>
      </c>
      <c r="W387" s="82" t="str">
        <f t="shared" si="766"/>
        <v/>
      </c>
      <c r="X387" s="88"/>
      <c r="Y387" s="89"/>
      <c r="Z387" s="88"/>
      <c r="AA387" s="89"/>
      <c r="AB387" s="88"/>
      <c r="AC387" s="89"/>
      <c r="AD387" s="88"/>
      <c r="AE387" s="89"/>
      <c r="AF387" s="88"/>
      <c r="AG387" s="89"/>
      <c r="AH387" s="88"/>
      <c r="AI387" s="89"/>
      <c r="AJ387" s="88"/>
      <c r="AK387" s="89"/>
      <c r="AL387" s="88"/>
      <c r="AM387" s="90"/>
    </row>
    <row r="388" ht="15.75" customHeight="1">
      <c r="A388" s="64"/>
      <c r="B388" s="68"/>
      <c r="C388" s="52"/>
      <c r="D388" s="62"/>
      <c r="E388" s="62"/>
      <c r="F388" s="62"/>
      <c r="G388" s="69"/>
      <c r="J388" s="81" t="str">
        <f t="shared" ref="J388:W388" si="767">IF($G388=J$4&amp;"-"&amp;J$5,IF(COUNTIF($G$6:$G388,"="&amp;$G388)&gt;5,"",$F388),"")</f>
        <v/>
      </c>
      <c r="K388" s="82" t="str">
        <f t="shared" si="767"/>
        <v/>
      </c>
      <c r="L388" s="83" t="str">
        <f t="shared" si="767"/>
        <v/>
      </c>
      <c r="M388" s="82" t="str">
        <f t="shared" si="767"/>
        <v/>
      </c>
      <c r="N388" s="83" t="str">
        <f t="shared" si="767"/>
        <v/>
      </c>
      <c r="O388" s="82" t="str">
        <f t="shared" si="767"/>
        <v/>
      </c>
      <c r="P388" s="83" t="str">
        <f t="shared" si="767"/>
        <v/>
      </c>
      <c r="Q388" s="82" t="str">
        <f t="shared" si="767"/>
        <v/>
      </c>
      <c r="R388" s="83" t="str">
        <f t="shared" si="767"/>
        <v/>
      </c>
      <c r="S388" s="82" t="str">
        <f t="shared" si="767"/>
        <v/>
      </c>
      <c r="T388" s="83" t="str">
        <f t="shared" si="767"/>
        <v/>
      </c>
      <c r="U388" s="82" t="str">
        <f t="shared" si="767"/>
        <v/>
      </c>
      <c r="V388" s="83" t="str">
        <f t="shared" si="767"/>
        <v/>
      </c>
      <c r="W388" s="82" t="str">
        <f t="shared" si="767"/>
        <v/>
      </c>
      <c r="X388" s="88"/>
      <c r="Y388" s="89"/>
      <c r="Z388" s="88"/>
      <c r="AA388" s="89"/>
      <c r="AB388" s="88"/>
      <c r="AC388" s="89"/>
      <c r="AD388" s="88"/>
      <c r="AE388" s="89"/>
      <c r="AF388" s="88"/>
      <c r="AG388" s="89"/>
      <c r="AH388" s="88"/>
      <c r="AI388" s="89"/>
      <c r="AJ388" s="88"/>
      <c r="AK388" s="89"/>
      <c r="AL388" s="88"/>
      <c r="AM388" s="90"/>
    </row>
    <row r="389" ht="15.75" customHeight="1">
      <c r="A389" s="64"/>
      <c r="B389" s="68"/>
      <c r="C389" s="52"/>
      <c r="D389" s="62"/>
      <c r="E389" s="62"/>
      <c r="F389" s="62"/>
      <c r="G389" s="69"/>
      <c r="J389" s="81" t="str">
        <f t="shared" ref="J389:W389" si="768">IF($G389=J$4&amp;"-"&amp;J$5,IF(COUNTIF($G$6:$G389,"="&amp;$G389)&gt;5,"",$F389),"")</f>
        <v/>
      </c>
      <c r="K389" s="82" t="str">
        <f t="shared" si="768"/>
        <v/>
      </c>
      <c r="L389" s="83" t="str">
        <f t="shared" si="768"/>
        <v/>
      </c>
      <c r="M389" s="82" t="str">
        <f t="shared" si="768"/>
        <v/>
      </c>
      <c r="N389" s="83" t="str">
        <f t="shared" si="768"/>
        <v/>
      </c>
      <c r="O389" s="82" t="str">
        <f t="shared" si="768"/>
        <v/>
      </c>
      <c r="P389" s="83" t="str">
        <f t="shared" si="768"/>
        <v/>
      </c>
      <c r="Q389" s="82" t="str">
        <f t="shared" si="768"/>
        <v/>
      </c>
      <c r="R389" s="83" t="str">
        <f t="shared" si="768"/>
        <v/>
      </c>
      <c r="S389" s="82" t="str">
        <f t="shared" si="768"/>
        <v/>
      </c>
      <c r="T389" s="83" t="str">
        <f t="shared" si="768"/>
        <v/>
      </c>
      <c r="U389" s="82" t="str">
        <f t="shared" si="768"/>
        <v/>
      </c>
      <c r="V389" s="83" t="str">
        <f t="shared" si="768"/>
        <v/>
      </c>
      <c r="W389" s="82" t="str">
        <f t="shared" si="768"/>
        <v/>
      </c>
      <c r="X389" s="88"/>
      <c r="Y389" s="89"/>
      <c r="Z389" s="88"/>
      <c r="AA389" s="89"/>
      <c r="AB389" s="88"/>
      <c r="AC389" s="89"/>
      <c r="AD389" s="88"/>
      <c r="AE389" s="89"/>
      <c r="AF389" s="88"/>
      <c r="AG389" s="89"/>
      <c r="AH389" s="88"/>
      <c r="AI389" s="89"/>
      <c r="AJ389" s="88"/>
      <c r="AK389" s="89"/>
      <c r="AL389" s="88"/>
      <c r="AM389" s="90"/>
    </row>
    <row r="390" ht="15.75" customHeight="1">
      <c r="A390" s="61"/>
      <c r="B390" s="68"/>
      <c r="C390" s="52"/>
      <c r="D390" s="62"/>
      <c r="E390" s="62"/>
      <c r="F390" s="62"/>
      <c r="G390" s="69"/>
      <c r="J390" s="81" t="str">
        <f t="shared" ref="J390:W390" si="769">IF($G390=J$4&amp;"-"&amp;J$5,IF(COUNTIF($G$6:$G390,"="&amp;$G390)&gt;5,"",$F390),"")</f>
        <v/>
      </c>
      <c r="K390" s="82" t="str">
        <f t="shared" si="769"/>
        <v/>
      </c>
      <c r="L390" s="83" t="str">
        <f t="shared" si="769"/>
        <v/>
      </c>
      <c r="M390" s="82" t="str">
        <f t="shared" si="769"/>
        <v/>
      </c>
      <c r="N390" s="83" t="str">
        <f t="shared" si="769"/>
        <v/>
      </c>
      <c r="O390" s="82" t="str">
        <f t="shared" si="769"/>
        <v/>
      </c>
      <c r="P390" s="83" t="str">
        <f t="shared" si="769"/>
        <v/>
      </c>
      <c r="Q390" s="82" t="str">
        <f t="shared" si="769"/>
        <v/>
      </c>
      <c r="R390" s="83" t="str">
        <f t="shared" si="769"/>
        <v/>
      </c>
      <c r="S390" s="82" t="str">
        <f t="shared" si="769"/>
        <v/>
      </c>
      <c r="T390" s="83" t="str">
        <f t="shared" si="769"/>
        <v/>
      </c>
      <c r="U390" s="82" t="str">
        <f t="shared" si="769"/>
        <v/>
      </c>
      <c r="V390" s="83" t="str">
        <f t="shared" si="769"/>
        <v/>
      </c>
      <c r="W390" s="82" t="str">
        <f t="shared" si="769"/>
        <v/>
      </c>
      <c r="X390" s="88"/>
      <c r="Y390" s="89"/>
      <c r="Z390" s="88"/>
      <c r="AA390" s="89"/>
      <c r="AB390" s="88"/>
      <c r="AC390" s="89"/>
      <c r="AD390" s="88"/>
      <c r="AE390" s="89"/>
      <c r="AF390" s="88"/>
      <c r="AG390" s="89"/>
      <c r="AH390" s="88"/>
      <c r="AI390" s="89"/>
      <c r="AJ390" s="88"/>
      <c r="AK390" s="89"/>
      <c r="AL390" s="88"/>
      <c r="AM390" s="90"/>
    </row>
    <row r="391" ht="15.75" customHeight="1">
      <c r="A391" s="64"/>
      <c r="B391" s="68"/>
      <c r="C391" s="52"/>
      <c r="D391" s="62"/>
      <c r="E391" s="62"/>
      <c r="F391" s="62"/>
      <c r="G391" s="69"/>
      <c r="J391" s="81" t="str">
        <f t="shared" ref="J391:W391" si="770">IF($G391=J$4&amp;"-"&amp;J$5,IF(COUNTIF($G$6:$G391,"="&amp;$G391)&gt;5,"",$F391),"")</f>
        <v/>
      </c>
      <c r="K391" s="82" t="str">
        <f t="shared" si="770"/>
        <v/>
      </c>
      <c r="L391" s="83" t="str">
        <f t="shared" si="770"/>
        <v/>
      </c>
      <c r="M391" s="82" t="str">
        <f t="shared" si="770"/>
        <v/>
      </c>
      <c r="N391" s="83" t="str">
        <f t="shared" si="770"/>
        <v/>
      </c>
      <c r="O391" s="82" t="str">
        <f t="shared" si="770"/>
        <v/>
      </c>
      <c r="P391" s="83" t="str">
        <f t="shared" si="770"/>
        <v/>
      </c>
      <c r="Q391" s="82" t="str">
        <f t="shared" si="770"/>
        <v/>
      </c>
      <c r="R391" s="83" t="str">
        <f t="shared" si="770"/>
        <v/>
      </c>
      <c r="S391" s="82" t="str">
        <f t="shared" si="770"/>
        <v/>
      </c>
      <c r="T391" s="83" t="str">
        <f t="shared" si="770"/>
        <v/>
      </c>
      <c r="U391" s="82" t="str">
        <f t="shared" si="770"/>
        <v/>
      </c>
      <c r="V391" s="83" t="str">
        <f t="shared" si="770"/>
        <v/>
      </c>
      <c r="W391" s="82" t="str">
        <f t="shared" si="770"/>
        <v/>
      </c>
      <c r="X391" s="88"/>
      <c r="Y391" s="89"/>
      <c r="Z391" s="88"/>
      <c r="AA391" s="89"/>
      <c r="AB391" s="88"/>
      <c r="AC391" s="89"/>
      <c r="AD391" s="88"/>
      <c r="AE391" s="89"/>
      <c r="AF391" s="88"/>
      <c r="AG391" s="89"/>
      <c r="AH391" s="88"/>
      <c r="AI391" s="89"/>
      <c r="AJ391" s="88"/>
      <c r="AK391" s="89"/>
      <c r="AL391" s="88"/>
      <c r="AM391" s="90"/>
    </row>
    <row r="392" ht="15.75" customHeight="1">
      <c r="A392" s="64"/>
      <c r="B392" s="68"/>
      <c r="C392" s="52"/>
      <c r="D392" s="62"/>
      <c r="E392" s="62"/>
      <c r="F392" s="62"/>
      <c r="G392" s="69"/>
      <c r="J392" s="81" t="str">
        <f t="shared" ref="J392:W392" si="771">IF($G392=J$4&amp;"-"&amp;J$5,IF(COUNTIF($G$6:$G392,"="&amp;$G392)&gt;5,"",$F392),"")</f>
        <v/>
      </c>
      <c r="K392" s="82" t="str">
        <f t="shared" si="771"/>
        <v/>
      </c>
      <c r="L392" s="83" t="str">
        <f t="shared" si="771"/>
        <v/>
      </c>
      <c r="M392" s="82" t="str">
        <f t="shared" si="771"/>
        <v/>
      </c>
      <c r="N392" s="83" t="str">
        <f t="shared" si="771"/>
        <v/>
      </c>
      <c r="O392" s="82" t="str">
        <f t="shared" si="771"/>
        <v/>
      </c>
      <c r="P392" s="83" t="str">
        <f t="shared" si="771"/>
        <v/>
      </c>
      <c r="Q392" s="82" t="str">
        <f t="shared" si="771"/>
        <v/>
      </c>
      <c r="R392" s="83" t="str">
        <f t="shared" si="771"/>
        <v/>
      </c>
      <c r="S392" s="82" t="str">
        <f t="shared" si="771"/>
        <v/>
      </c>
      <c r="T392" s="83" t="str">
        <f t="shared" si="771"/>
        <v/>
      </c>
      <c r="U392" s="82" t="str">
        <f t="shared" si="771"/>
        <v/>
      </c>
      <c r="V392" s="83" t="str">
        <f t="shared" si="771"/>
        <v/>
      </c>
      <c r="W392" s="82" t="str">
        <f t="shared" si="771"/>
        <v/>
      </c>
      <c r="X392" s="88"/>
      <c r="Y392" s="89"/>
      <c r="Z392" s="88"/>
      <c r="AA392" s="89"/>
      <c r="AB392" s="88"/>
      <c r="AC392" s="89"/>
      <c r="AD392" s="88"/>
      <c r="AE392" s="89"/>
      <c r="AF392" s="88"/>
      <c r="AG392" s="89"/>
      <c r="AH392" s="88"/>
      <c r="AI392" s="89"/>
      <c r="AJ392" s="88"/>
      <c r="AK392" s="89"/>
      <c r="AL392" s="88"/>
      <c r="AM392" s="90"/>
    </row>
    <row r="393" ht="15.75" customHeight="1">
      <c r="A393" s="61"/>
      <c r="B393" s="68"/>
      <c r="C393" s="52"/>
      <c r="D393" s="62"/>
      <c r="E393" s="62"/>
      <c r="F393" s="62"/>
      <c r="G393" s="69"/>
      <c r="J393" s="81" t="str">
        <f t="shared" ref="J393:W393" si="772">IF($G393=J$4&amp;"-"&amp;J$5,IF(COUNTIF($G$6:$G393,"="&amp;$G393)&gt;5,"",$F393),"")</f>
        <v/>
      </c>
      <c r="K393" s="82" t="str">
        <f t="shared" si="772"/>
        <v/>
      </c>
      <c r="L393" s="83" t="str">
        <f t="shared" si="772"/>
        <v/>
      </c>
      <c r="M393" s="82" t="str">
        <f t="shared" si="772"/>
        <v/>
      </c>
      <c r="N393" s="83" t="str">
        <f t="shared" si="772"/>
        <v/>
      </c>
      <c r="O393" s="82" t="str">
        <f t="shared" si="772"/>
        <v/>
      </c>
      <c r="P393" s="83" t="str">
        <f t="shared" si="772"/>
        <v/>
      </c>
      <c r="Q393" s="82" t="str">
        <f t="shared" si="772"/>
        <v/>
      </c>
      <c r="R393" s="83" t="str">
        <f t="shared" si="772"/>
        <v/>
      </c>
      <c r="S393" s="82" t="str">
        <f t="shared" si="772"/>
        <v/>
      </c>
      <c r="T393" s="83" t="str">
        <f t="shared" si="772"/>
        <v/>
      </c>
      <c r="U393" s="82" t="str">
        <f t="shared" si="772"/>
        <v/>
      </c>
      <c r="V393" s="83" t="str">
        <f t="shared" si="772"/>
        <v/>
      </c>
      <c r="W393" s="82" t="str">
        <f t="shared" si="772"/>
        <v/>
      </c>
      <c r="X393" s="88"/>
      <c r="Y393" s="89"/>
      <c r="Z393" s="88"/>
      <c r="AA393" s="89"/>
      <c r="AB393" s="88"/>
      <c r="AC393" s="89"/>
      <c r="AD393" s="88"/>
      <c r="AE393" s="89"/>
      <c r="AF393" s="88"/>
      <c r="AG393" s="89"/>
      <c r="AH393" s="88"/>
      <c r="AI393" s="89"/>
      <c r="AJ393" s="88"/>
      <c r="AK393" s="89"/>
      <c r="AL393" s="88"/>
      <c r="AM393" s="90"/>
    </row>
    <row r="394" ht="15.75" customHeight="1">
      <c r="A394" s="64"/>
      <c r="B394" s="68"/>
      <c r="C394" s="52"/>
      <c r="D394" s="62"/>
      <c r="E394" s="62"/>
      <c r="F394" s="62"/>
      <c r="G394" s="69"/>
      <c r="J394" s="81" t="str">
        <f t="shared" ref="J394:W394" si="773">IF($G394=J$4&amp;"-"&amp;J$5,IF(COUNTIF($G$6:$G394,"="&amp;$G394)&gt;5,"",$F394),"")</f>
        <v/>
      </c>
      <c r="K394" s="82" t="str">
        <f t="shared" si="773"/>
        <v/>
      </c>
      <c r="L394" s="83" t="str">
        <f t="shared" si="773"/>
        <v/>
      </c>
      <c r="M394" s="82" t="str">
        <f t="shared" si="773"/>
        <v/>
      </c>
      <c r="N394" s="83" t="str">
        <f t="shared" si="773"/>
        <v/>
      </c>
      <c r="O394" s="82" t="str">
        <f t="shared" si="773"/>
        <v/>
      </c>
      <c r="P394" s="83" t="str">
        <f t="shared" si="773"/>
        <v/>
      </c>
      <c r="Q394" s="82" t="str">
        <f t="shared" si="773"/>
        <v/>
      </c>
      <c r="R394" s="83" t="str">
        <f t="shared" si="773"/>
        <v/>
      </c>
      <c r="S394" s="82" t="str">
        <f t="shared" si="773"/>
        <v/>
      </c>
      <c r="T394" s="83" t="str">
        <f t="shared" si="773"/>
        <v/>
      </c>
      <c r="U394" s="82" t="str">
        <f t="shared" si="773"/>
        <v/>
      </c>
      <c r="V394" s="83" t="str">
        <f t="shared" si="773"/>
        <v/>
      </c>
      <c r="W394" s="82" t="str">
        <f t="shared" si="773"/>
        <v/>
      </c>
      <c r="X394" s="88"/>
      <c r="Y394" s="89"/>
      <c r="Z394" s="88"/>
      <c r="AA394" s="89"/>
      <c r="AB394" s="88"/>
      <c r="AC394" s="89"/>
      <c r="AD394" s="88"/>
      <c r="AE394" s="89"/>
      <c r="AF394" s="88"/>
      <c r="AG394" s="89"/>
      <c r="AH394" s="88"/>
      <c r="AI394" s="89"/>
      <c r="AJ394" s="88"/>
      <c r="AK394" s="89"/>
      <c r="AL394" s="88"/>
      <c r="AM394" s="90"/>
    </row>
    <row r="395" ht="15.75" customHeight="1">
      <c r="A395" s="64"/>
      <c r="B395" s="68"/>
      <c r="C395" s="52"/>
      <c r="D395" s="62"/>
      <c r="E395" s="62"/>
      <c r="F395" s="62"/>
      <c r="G395" s="69"/>
      <c r="J395" s="81" t="str">
        <f t="shared" ref="J395:W395" si="774">IF($G395=J$4&amp;"-"&amp;J$5,IF(COUNTIF($G$6:$G395,"="&amp;$G395)&gt;5,"",$F395),"")</f>
        <v/>
      </c>
      <c r="K395" s="82" t="str">
        <f t="shared" si="774"/>
        <v/>
      </c>
      <c r="L395" s="83" t="str">
        <f t="shared" si="774"/>
        <v/>
      </c>
      <c r="M395" s="82" t="str">
        <f t="shared" si="774"/>
        <v/>
      </c>
      <c r="N395" s="83" t="str">
        <f t="shared" si="774"/>
        <v/>
      </c>
      <c r="O395" s="82" t="str">
        <f t="shared" si="774"/>
        <v/>
      </c>
      <c r="P395" s="83" t="str">
        <f t="shared" si="774"/>
        <v/>
      </c>
      <c r="Q395" s="82" t="str">
        <f t="shared" si="774"/>
        <v/>
      </c>
      <c r="R395" s="83" t="str">
        <f t="shared" si="774"/>
        <v/>
      </c>
      <c r="S395" s="82" t="str">
        <f t="shared" si="774"/>
        <v/>
      </c>
      <c r="T395" s="83" t="str">
        <f t="shared" si="774"/>
        <v/>
      </c>
      <c r="U395" s="82" t="str">
        <f t="shared" si="774"/>
        <v/>
      </c>
      <c r="V395" s="83" t="str">
        <f t="shared" si="774"/>
        <v/>
      </c>
      <c r="W395" s="82" t="str">
        <f t="shared" si="774"/>
        <v/>
      </c>
      <c r="X395" s="88"/>
      <c r="Y395" s="89"/>
      <c r="Z395" s="88"/>
      <c r="AA395" s="89"/>
      <c r="AB395" s="88"/>
      <c r="AC395" s="89"/>
      <c r="AD395" s="88"/>
      <c r="AE395" s="89"/>
      <c r="AF395" s="88"/>
      <c r="AG395" s="89"/>
      <c r="AH395" s="88"/>
      <c r="AI395" s="89"/>
      <c r="AJ395" s="88"/>
      <c r="AK395" s="89"/>
      <c r="AL395" s="88"/>
      <c r="AM395" s="90"/>
    </row>
    <row r="396" ht="15.75" customHeight="1">
      <c r="A396" s="61"/>
      <c r="B396" s="68"/>
      <c r="C396" s="52"/>
      <c r="D396" s="62"/>
      <c r="E396" s="62"/>
      <c r="F396" s="62"/>
      <c r="G396" s="69"/>
      <c r="J396" s="81" t="str">
        <f t="shared" ref="J396:W396" si="775">IF($G396=J$4&amp;"-"&amp;J$5,IF(COUNTIF($G$6:$G396,"="&amp;$G396)&gt;5,"",$F396),"")</f>
        <v/>
      </c>
      <c r="K396" s="82" t="str">
        <f t="shared" si="775"/>
        <v/>
      </c>
      <c r="L396" s="83" t="str">
        <f t="shared" si="775"/>
        <v/>
      </c>
      <c r="M396" s="82" t="str">
        <f t="shared" si="775"/>
        <v/>
      </c>
      <c r="N396" s="83" t="str">
        <f t="shared" si="775"/>
        <v/>
      </c>
      <c r="O396" s="82" t="str">
        <f t="shared" si="775"/>
        <v/>
      </c>
      <c r="P396" s="83" t="str">
        <f t="shared" si="775"/>
        <v/>
      </c>
      <c r="Q396" s="82" t="str">
        <f t="shared" si="775"/>
        <v/>
      </c>
      <c r="R396" s="83" t="str">
        <f t="shared" si="775"/>
        <v/>
      </c>
      <c r="S396" s="82" t="str">
        <f t="shared" si="775"/>
        <v/>
      </c>
      <c r="T396" s="83" t="str">
        <f t="shared" si="775"/>
        <v/>
      </c>
      <c r="U396" s="82" t="str">
        <f t="shared" si="775"/>
        <v/>
      </c>
      <c r="V396" s="83" t="str">
        <f t="shared" si="775"/>
        <v/>
      </c>
      <c r="W396" s="82" t="str">
        <f t="shared" si="775"/>
        <v/>
      </c>
      <c r="X396" s="88"/>
      <c r="Y396" s="89"/>
      <c r="Z396" s="88"/>
      <c r="AA396" s="89"/>
      <c r="AB396" s="88"/>
      <c r="AC396" s="89"/>
      <c r="AD396" s="88"/>
      <c r="AE396" s="89"/>
      <c r="AF396" s="88"/>
      <c r="AG396" s="89"/>
      <c r="AH396" s="88"/>
      <c r="AI396" s="89"/>
      <c r="AJ396" s="88"/>
      <c r="AK396" s="89"/>
      <c r="AL396" s="88"/>
      <c r="AM396" s="90"/>
    </row>
    <row r="397" ht="15.75" customHeight="1">
      <c r="A397" s="64"/>
      <c r="B397" s="68"/>
      <c r="C397" s="52"/>
      <c r="D397" s="62"/>
      <c r="E397" s="62"/>
      <c r="F397" s="62"/>
      <c r="G397" s="69"/>
      <c r="J397" s="81" t="str">
        <f t="shared" ref="J397:W397" si="776">IF($G397=J$4&amp;"-"&amp;J$5,IF(COUNTIF($G$6:$G397,"="&amp;$G397)&gt;5,"",$F397),"")</f>
        <v/>
      </c>
      <c r="K397" s="82" t="str">
        <f t="shared" si="776"/>
        <v/>
      </c>
      <c r="L397" s="83" t="str">
        <f t="shared" si="776"/>
        <v/>
      </c>
      <c r="M397" s="82" t="str">
        <f t="shared" si="776"/>
        <v/>
      </c>
      <c r="N397" s="83" t="str">
        <f t="shared" si="776"/>
        <v/>
      </c>
      <c r="O397" s="82" t="str">
        <f t="shared" si="776"/>
        <v/>
      </c>
      <c r="P397" s="83" t="str">
        <f t="shared" si="776"/>
        <v/>
      </c>
      <c r="Q397" s="82" t="str">
        <f t="shared" si="776"/>
        <v/>
      </c>
      <c r="R397" s="83" t="str">
        <f t="shared" si="776"/>
        <v/>
      </c>
      <c r="S397" s="82" t="str">
        <f t="shared" si="776"/>
        <v/>
      </c>
      <c r="T397" s="83" t="str">
        <f t="shared" si="776"/>
        <v/>
      </c>
      <c r="U397" s="82" t="str">
        <f t="shared" si="776"/>
        <v/>
      </c>
      <c r="V397" s="83" t="str">
        <f t="shared" si="776"/>
        <v/>
      </c>
      <c r="W397" s="82" t="str">
        <f t="shared" si="776"/>
        <v/>
      </c>
      <c r="X397" s="88"/>
      <c r="Y397" s="89"/>
      <c r="Z397" s="88"/>
      <c r="AA397" s="89"/>
      <c r="AB397" s="88"/>
      <c r="AC397" s="89"/>
      <c r="AD397" s="88"/>
      <c r="AE397" s="89"/>
      <c r="AF397" s="88"/>
      <c r="AG397" s="89"/>
      <c r="AH397" s="88"/>
      <c r="AI397" s="89"/>
      <c r="AJ397" s="88"/>
      <c r="AK397" s="89"/>
      <c r="AL397" s="88"/>
      <c r="AM397" s="90"/>
    </row>
    <row r="398" ht="15.75" customHeight="1">
      <c r="A398" s="64"/>
      <c r="B398" s="68"/>
      <c r="C398" s="52"/>
      <c r="D398" s="62"/>
      <c r="E398" s="62"/>
      <c r="F398" s="62"/>
      <c r="G398" s="69"/>
      <c r="J398" s="81" t="str">
        <f t="shared" ref="J398:W398" si="777">IF($G398=J$4&amp;"-"&amp;J$5,IF(COUNTIF($G$6:$G398,"="&amp;$G398)&gt;5,"",$F398),"")</f>
        <v/>
      </c>
      <c r="K398" s="82" t="str">
        <f t="shared" si="777"/>
        <v/>
      </c>
      <c r="L398" s="83" t="str">
        <f t="shared" si="777"/>
        <v/>
      </c>
      <c r="M398" s="82" t="str">
        <f t="shared" si="777"/>
        <v/>
      </c>
      <c r="N398" s="83" t="str">
        <f t="shared" si="777"/>
        <v/>
      </c>
      <c r="O398" s="82" t="str">
        <f t="shared" si="777"/>
        <v/>
      </c>
      <c r="P398" s="83" t="str">
        <f t="shared" si="777"/>
        <v/>
      </c>
      <c r="Q398" s="82" t="str">
        <f t="shared" si="777"/>
        <v/>
      </c>
      <c r="R398" s="83" t="str">
        <f t="shared" si="777"/>
        <v/>
      </c>
      <c r="S398" s="82" t="str">
        <f t="shared" si="777"/>
        <v/>
      </c>
      <c r="T398" s="83" t="str">
        <f t="shared" si="777"/>
        <v/>
      </c>
      <c r="U398" s="82" t="str">
        <f t="shared" si="777"/>
        <v/>
      </c>
      <c r="V398" s="83" t="str">
        <f t="shared" si="777"/>
        <v/>
      </c>
      <c r="W398" s="82" t="str">
        <f t="shared" si="777"/>
        <v/>
      </c>
      <c r="X398" s="88"/>
      <c r="Y398" s="89"/>
      <c r="Z398" s="88"/>
      <c r="AA398" s="89"/>
      <c r="AB398" s="88"/>
      <c r="AC398" s="89"/>
      <c r="AD398" s="88"/>
      <c r="AE398" s="89"/>
      <c r="AF398" s="88"/>
      <c r="AG398" s="89"/>
      <c r="AH398" s="88"/>
      <c r="AI398" s="89"/>
      <c r="AJ398" s="88"/>
      <c r="AK398" s="89"/>
      <c r="AL398" s="88"/>
      <c r="AM398" s="90"/>
    </row>
    <row r="399" ht="15.75" customHeight="1">
      <c r="A399" s="61"/>
      <c r="B399" s="68"/>
      <c r="C399" s="52"/>
      <c r="D399" s="62"/>
      <c r="E399" s="62"/>
      <c r="F399" s="62"/>
      <c r="G399" s="69"/>
      <c r="J399" s="81" t="str">
        <f t="shared" ref="J399:W399" si="778">IF($G399=J$4&amp;"-"&amp;J$5,IF(COUNTIF($G$6:$G399,"="&amp;$G399)&gt;5,"",$F399),"")</f>
        <v/>
      </c>
      <c r="K399" s="82" t="str">
        <f t="shared" si="778"/>
        <v/>
      </c>
      <c r="L399" s="83" t="str">
        <f t="shared" si="778"/>
        <v/>
      </c>
      <c r="M399" s="82" t="str">
        <f t="shared" si="778"/>
        <v/>
      </c>
      <c r="N399" s="83" t="str">
        <f t="shared" si="778"/>
        <v/>
      </c>
      <c r="O399" s="82" t="str">
        <f t="shared" si="778"/>
        <v/>
      </c>
      <c r="P399" s="83" t="str">
        <f t="shared" si="778"/>
        <v/>
      </c>
      <c r="Q399" s="82" t="str">
        <f t="shared" si="778"/>
        <v/>
      </c>
      <c r="R399" s="83" t="str">
        <f t="shared" si="778"/>
        <v/>
      </c>
      <c r="S399" s="82" t="str">
        <f t="shared" si="778"/>
        <v/>
      </c>
      <c r="T399" s="83" t="str">
        <f t="shared" si="778"/>
        <v/>
      </c>
      <c r="U399" s="82" t="str">
        <f t="shared" si="778"/>
        <v/>
      </c>
      <c r="V399" s="83" t="str">
        <f t="shared" si="778"/>
        <v/>
      </c>
      <c r="W399" s="82" t="str">
        <f t="shared" si="778"/>
        <v/>
      </c>
      <c r="X399" s="88"/>
      <c r="Y399" s="89"/>
      <c r="Z399" s="88"/>
      <c r="AA399" s="89"/>
      <c r="AB399" s="88"/>
      <c r="AC399" s="89"/>
      <c r="AD399" s="88"/>
      <c r="AE399" s="89"/>
      <c r="AF399" s="88"/>
      <c r="AG399" s="89"/>
      <c r="AH399" s="88"/>
      <c r="AI399" s="89"/>
      <c r="AJ399" s="88"/>
      <c r="AK399" s="89"/>
      <c r="AL399" s="88"/>
      <c r="AM399" s="90"/>
    </row>
    <row r="400" ht="15.75" customHeight="1">
      <c r="A400" s="64"/>
      <c r="B400" s="68"/>
      <c r="C400" s="52"/>
      <c r="D400" s="62"/>
      <c r="E400" s="62"/>
      <c r="F400" s="62"/>
      <c r="G400" s="69"/>
      <c r="J400" s="81" t="str">
        <f t="shared" ref="J400:W400" si="779">IF($G400=J$4&amp;"-"&amp;J$5,IF(COUNTIF($G$6:$G400,"="&amp;$G400)&gt;5,"",$F400),"")</f>
        <v/>
      </c>
      <c r="K400" s="82" t="str">
        <f t="shared" si="779"/>
        <v/>
      </c>
      <c r="L400" s="83" t="str">
        <f t="shared" si="779"/>
        <v/>
      </c>
      <c r="M400" s="82" t="str">
        <f t="shared" si="779"/>
        <v/>
      </c>
      <c r="N400" s="83" t="str">
        <f t="shared" si="779"/>
        <v/>
      </c>
      <c r="O400" s="82" t="str">
        <f t="shared" si="779"/>
        <v/>
      </c>
      <c r="P400" s="83" t="str">
        <f t="shared" si="779"/>
        <v/>
      </c>
      <c r="Q400" s="82" t="str">
        <f t="shared" si="779"/>
        <v/>
      </c>
      <c r="R400" s="83" t="str">
        <f t="shared" si="779"/>
        <v/>
      </c>
      <c r="S400" s="82" t="str">
        <f t="shared" si="779"/>
        <v/>
      </c>
      <c r="T400" s="83" t="str">
        <f t="shared" si="779"/>
        <v/>
      </c>
      <c r="U400" s="82" t="str">
        <f t="shared" si="779"/>
        <v/>
      </c>
      <c r="V400" s="83" t="str">
        <f t="shared" si="779"/>
        <v/>
      </c>
      <c r="W400" s="82" t="str">
        <f t="shared" si="779"/>
        <v/>
      </c>
      <c r="X400" s="88"/>
      <c r="Y400" s="89"/>
      <c r="Z400" s="88"/>
      <c r="AA400" s="89"/>
      <c r="AB400" s="88"/>
      <c r="AC400" s="89"/>
      <c r="AD400" s="88"/>
      <c r="AE400" s="89"/>
      <c r="AF400" s="88"/>
      <c r="AG400" s="89"/>
      <c r="AH400" s="88"/>
      <c r="AI400" s="89"/>
      <c r="AJ400" s="88"/>
      <c r="AK400" s="89"/>
      <c r="AL400" s="88"/>
      <c r="AM400" s="90"/>
    </row>
    <row r="401" ht="15.75" customHeight="1">
      <c r="A401" s="64"/>
      <c r="B401" s="68"/>
      <c r="C401" s="52"/>
      <c r="D401" s="62"/>
      <c r="E401" s="62"/>
      <c r="F401" s="62"/>
      <c r="G401" s="69"/>
      <c r="J401" s="81" t="str">
        <f t="shared" ref="J401:W401" si="780">IF($G401=J$4&amp;"-"&amp;J$5,IF(COUNTIF($G$6:$G401,"="&amp;$G401)&gt;5,"",$F401),"")</f>
        <v/>
      </c>
      <c r="K401" s="82" t="str">
        <f t="shared" si="780"/>
        <v/>
      </c>
      <c r="L401" s="83" t="str">
        <f t="shared" si="780"/>
        <v/>
      </c>
      <c r="M401" s="82" t="str">
        <f t="shared" si="780"/>
        <v/>
      </c>
      <c r="N401" s="83" t="str">
        <f t="shared" si="780"/>
        <v/>
      </c>
      <c r="O401" s="82" t="str">
        <f t="shared" si="780"/>
        <v/>
      </c>
      <c r="P401" s="83" t="str">
        <f t="shared" si="780"/>
        <v/>
      </c>
      <c r="Q401" s="82" t="str">
        <f t="shared" si="780"/>
        <v/>
      </c>
      <c r="R401" s="83" t="str">
        <f t="shared" si="780"/>
        <v/>
      </c>
      <c r="S401" s="82" t="str">
        <f t="shared" si="780"/>
        <v/>
      </c>
      <c r="T401" s="83" t="str">
        <f t="shared" si="780"/>
        <v/>
      </c>
      <c r="U401" s="82" t="str">
        <f t="shared" si="780"/>
        <v/>
      </c>
      <c r="V401" s="83" t="str">
        <f t="shared" si="780"/>
        <v/>
      </c>
      <c r="W401" s="82" t="str">
        <f t="shared" si="780"/>
        <v/>
      </c>
      <c r="X401" s="88"/>
      <c r="Y401" s="89"/>
      <c r="Z401" s="88"/>
      <c r="AA401" s="89"/>
      <c r="AB401" s="88"/>
      <c r="AC401" s="89"/>
      <c r="AD401" s="88"/>
      <c r="AE401" s="89"/>
      <c r="AF401" s="88"/>
      <c r="AG401" s="89"/>
      <c r="AH401" s="88"/>
      <c r="AI401" s="89"/>
      <c r="AJ401" s="88"/>
      <c r="AK401" s="89"/>
      <c r="AL401" s="88"/>
      <c r="AM401" s="90"/>
    </row>
    <row r="402" ht="15.75" customHeight="1">
      <c r="A402" s="61"/>
      <c r="B402" s="68"/>
      <c r="C402" s="52"/>
      <c r="D402" s="62"/>
      <c r="E402" s="62"/>
      <c r="F402" s="62"/>
      <c r="G402" s="69"/>
      <c r="J402" s="81" t="str">
        <f t="shared" ref="J402:W402" si="781">IF($G402=J$4&amp;"-"&amp;J$5,IF(COUNTIF($G$6:$G402,"="&amp;$G402)&gt;5,"",$F402),"")</f>
        <v/>
      </c>
      <c r="K402" s="82" t="str">
        <f t="shared" si="781"/>
        <v/>
      </c>
      <c r="L402" s="83" t="str">
        <f t="shared" si="781"/>
        <v/>
      </c>
      <c r="M402" s="82" t="str">
        <f t="shared" si="781"/>
        <v/>
      </c>
      <c r="N402" s="83" t="str">
        <f t="shared" si="781"/>
        <v/>
      </c>
      <c r="O402" s="82" t="str">
        <f t="shared" si="781"/>
        <v/>
      </c>
      <c r="P402" s="83" t="str">
        <f t="shared" si="781"/>
        <v/>
      </c>
      <c r="Q402" s="82" t="str">
        <f t="shared" si="781"/>
        <v/>
      </c>
      <c r="R402" s="83" t="str">
        <f t="shared" si="781"/>
        <v/>
      </c>
      <c r="S402" s="82" t="str">
        <f t="shared" si="781"/>
        <v/>
      </c>
      <c r="T402" s="83" t="str">
        <f t="shared" si="781"/>
        <v/>
      </c>
      <c r="U402" s="82" t="str">
        <f t="shared" si="781"/>
        <v/>
      </c>
      <c r="V402" s="83" t="str">
        <f t="shared" si="781"/>
        <v/>
      </c>
      <c r="W402" s="82" t="str">
        <f t="shared" si="781"/>
        <v/>
      </c>
      <c r="X402" s="88"/>
      <c r="Y402" s="89"/>
      <c r="Z402" s="88"/>
      <c r="AA402" s="89"/>
      <c r="AB402" s="88"/>
      <c r="AC402" s="89"/>
      <c r="AD402" s="88"/>
      <c r="AE402" s="89"/>
      <c r="AF402" s="88"/>
      <c r="AG402" s="89"/>
      <c r="AH402" s="88"/>
      <c r="AI402" s="89"/>
      <c r="AJ402" s="88"/>
      <c r="AK402" s="89"/>
      <c r="AL402" s="88"/>
      <c r="AM402" s="90"/>
    </row>
    <row r="403" ht="15.75" customHeight="1">
      <c r="A403" s="64"/>
      <c r="B403" s="68"/>
      <c r="C403" s="52"/>
      <c r="D403" s="62"/>
      <c r="E403" s="62"/>
      <c r="F403" s="62"/>
      <c r="G403" s="69"/>
      <c r="J403" s="81" t="str">
        <f t="shared" ref="J403:W403" si="782">IF($G403=J$4&amp;"-"&amp;J$5,IF(COUNTIF($G$6:$G403,"="&amp;$G403)&gt;5,"",$F403),"")</f>
        <v/>
      </c>
      <c r="K403" s="82" t="str">
        <f t="shared" si="782"/>
        <v/>
      </c>
      <c r="L403" s="83" t="str">
        <f t="shared" si="782"/>
        <v/>
      </c>
      <c r="M403" s="82" t="str">
        <f t="shared" si="782"/>
        <v/>
      </c>
      <c r="N403" s="83" t="str">
        <f t="shared" si="782"/>
        <v/>
      </c>
      <c r="O403" s="82" t="str">
        <f t="shared" si="782"/>
        <v/>
      </c>
      <c r="P403" s="83" t="str">
        <f t="shared" si="782"/>
        <v/>
      </c>
      <c r="Q403" s="82" t="str">
        <f t="shared" si="782"/>
        <v/>
      </c>
      <c r="R403" s="83" t="str">
        <f t="shared" si="782"/>
        <v/>
      </c>
      <c r="S403" s="82" t="str">
        <f t="shared" si="782"/>
        <v/>
      </c>
      <c r="T403" s="83" t="str">
        <f t="shared" si="782"/>
        <v/>
      </c>
      <c r="U403" s="82" t="str">
        <f t="shared" si="782"/>
        <v/>
      </c>
      <c r="V403" s="83" t="str">
        <f t="shared" si="782"/>
        <v/>
      </c>
      <c r="W403" s="82" t="str">
        <f t="shared" si="782"/>
        <v/>
      </c>
      <c r="X403" s="88"/>
      <c r="Y403" s="89"/>
      <c r="Z403" s="88"/>
      <c r="AA403" s="89"/>
      <c r="AB403" s="88"/>
      <c r="AC403" s="89"/>
      <c r="AD403" s="88"/>
      <c r="AE403" s="89"/>
      <c r="AF403" s="88"/>
      <c r="AG403" s="89"/>
      <c r="AH403" s="88"/>
      <c r="AI403" s="89"/>
      <c r="AJ403" s="88"/>
      <c r="AK403" s="89"/>
      <c r="AL403" s="88"/>
      <c r="AM403" s="90"/>
    </row>
    <row r="404" ht="15.75" customHeight="1">
      <c r="A404" s="64"/>
      <c r="B404" s="68"/>
      <c r="C404" s="52"/>
      <c r="D404" s="62"/>
      <c r="E404" s="62"/>
      <c r="F404" s="62"/>
      <c r="G404" s="69"/>
      <c r="J404" s="81" t="str">
        <f t="shared" ref="J404:W404" si="783">IF($G404=J$4&amp;"-"&amp;J$5,IF(COUNTIF($G$6:$G404,"="&amp;$G404)&gt;5,"",$F404),"")</f>
        <v/>
      </c>
      <c r="K404" s="82" t="str">
        <f t="shared" si="783"/>
        <v/>
      </c>
      <c r="L404" s="83" t="str">
        <f t="shared" si="783"/>
        <v/>
      </c>
      <c r="M404" s="82" t="str">
        <f t="shared" si="783"/>
        <v/>
      </c>
      <c r="N404" s="83" t="str">
        <f t="shared" si="783"/>
        <v/>
      </c>
      <c r="O404" s="82" t="str">
        <f t="shared" si="783"/>
        <v/>
      </c>
      <c r="P404" s="83" t="str">
        <f t="shared" si="783"/>
        <v/>
      </c>
      <c r="Q404" s="82" t="str">
        <f t="shared" si="783"/>
        <v/>
      </c>
      <c r="R404" s="83" t="str">
        <f t="shared" si="783"/>
        <v/>
      </c>
      <c r="S404" s="82" t="str">
        <f t="shared" si="783"/>
        <v/>
      </c>
      <c r="T404" s="83" t="str">
        <f t="shared" si="783"/>
        <v/>
      </c>
      <c r="U404" s="82" t="str">
        <f t="shared" si="783"/>
        <v/>
      </c>
      <c r="V404" s="83" t="str">
        <f t="shared" si="783"/>
        <v/>
      </c>
      <c r="W404" s="82" t="str">
        <f t="shared" si="783"/>
        <v/>
      </c>
      <c r="X404" s="88"/>
      <c r="Y404" s="89"/>
      <c r="Z404" s="88"/>
      <c r="AA404" s="89"/>
      <c r="AB404" s="88"/>
      <c r="AC404" s="89"/>
      <c r="AD404" s="88"/>
      <c r="AE404" s="89"/>
      <c r="AF404" s="88"/>
      <c r="AG404" s="89"/>
      <c r="AH404" s="88"/>
      <c r="AI404" s="89"/>
      <c r="AJ404" s="88"/>
      <c r="AK404" s="89"/>
      <c r="AL404" s="88"/>
      <c r="AM404" s="90"/>
    </row>
    <row r="405" ht="15.75" customHeight="1">
      <c r="A405" s="64"/>
      <c r="B405" s="68"/>
      <c r="C405" s="52"/>
      <c r="D405" s="62"/>
      <c r="E405" s="62"/>
      <c r="F405" s="62"/>
      <c r="G405" s="69"/>
      <c r="X405" s="88"/>
      <c r="Y405" s="89"/>
      <c r="Z405" s="88"/>
      <c r="AA405" s="89"/>
      <c r="AB405" s="88"/>
      <c r="AC405" s="89"/>
      <c r="AD405" s="88"/>
      <c r="AE405" s="89"/>
      <c r="AF405" s="88"/>
      <c r="AG405" s="89"/>
      <c r="AH405" s="88"/>
      <c r="AI405" s="89"/>
      <c r="AJ405" s="88"/>
      <c r="AK405" s="89"/>
      <c r="AL405" s="88"/>
      <c r="AM405" s="90"/>
    </row>
    <row r="406" ht="15.75" customHeight="1">
      <c r="X406" s="88"/>
      <c r="Y406" s="89"/>
      <c r="Z406" s="88"/>
      <c r="AA406" s="89"/>
      <c r="AB406" s="88"/>
      <c r="AC406" s="89"/>
      <c r="AD406" s="88"/>
      <c r="AE406" s="89"/>
      <c r="AF406" s="88"/>
      <c r="AG406" s="89"/>
      <c r="AH406" s="88"/>
      <c r="AI406" s="89"/>
      <c r="AJ406" s="88"/>
      <c r="AK406" s="89"/>
      <c r="AL406" s="88"/>
      <c r="AM406" s="90"/>
    </row>
    <row r="407" ht="15.75" customHeight="1">
      <c r="X407" s="88"/>
      <c r="Y407" s="89"/>
      <c r="Z407" s="88"/>
      <c r="AA407" s="89"/>
      <c r="AB407" s="88"/>
      <c r="AC407" s="89"/>
      <c r="AD407" s="88"/>
      <c r="AE407" s="89"/>
      <c r="AF407" s="88"/>
      <c r="AG407" s="89"/>
      <c r="AH407" s="88"/>
      <c r="AI407" s="89"/>
      <c r="AJ407" s="88"/>
      <c r="AK407" s="89"/>
      <c r="AL407" s="88"/>
      <c r="AM407" s="90"/>
    </row>
    <row r="408" ht="15.75" customHeight="1">
      <c r="X408" s="88"/>
      <c r="Y408" s="89"/>
      <c r="Z408" s="88"/>
      <c r="AA408" s="89"/>
      <c r="AB408" s="88"/>
      <c r="AC408" s="89"/>
      <c r="AD408" s="88"/>
      <c r="AE408" s="89"/>
      <c r="AF408" s="88"/>
      <c r="AG408" s="89"/>
      <c r="AH408" s="88"/>
      <c r="AI408" s="89"/>
      <c r="AJ408" s="88"/>
      <c r="AK408" s="89"/>
      <c r="AL408" s="88"/>
      <c r="AM408" s="90"/>
    </row>
    <row r="409" ht="15.75" customHeight="1">
      <c r="X409" s="88"/>
      <c r="Y409" s="89"/>
      <c r="Z409" s="88"/>
      <c r="AA409" s="89"/>
      <c r="AB409" s="88"/>
      <c r="AC409" s="89"/>
      <c r="AD409" s="88"/>
      <c r="AE409" s="89"/>
      <c r="AF409" s="88"/>
      <c r="AG409" s="89"/>
      <c r="AH409" s="88"/>
      <c r="AI409" s="89"/>
      <c r="AJ409" s="88"/>
      <c r="AK409" s="89"/>
      <c r="AL409" s="88"/>
      <c r="AM409" s="90"/>
    </row>
    <row r="410" ht="15.75" customHeight="1">
      <c r="X410" s="88"/>
      <c r="Y410" s="89"/>
      <c r="Z410" s="88"/>
      <c r="AA410" s="89"/>
      <c r="AB410" s="88"/>
      <c r="AC410" s="89"/>
      <c r="AD410" s="88"/>
      <c r="AE410" s="89"/>
      <c r="AF410" s="88"/>
      <c r="AG410" s="89"/>
      <c r="AH410" s="88"/>
      <c r="AI410" s="89"/>
      <c r="AJ410" s="88"/>
      <c r="AK410" s="89"/>
      <c r="AL410" s="88"/>
      <c r="AM410" s="90"/>
    </row>
    <row r="411" ht="15.75" customHeight="1">
      <c r="X411" s="88"/>
      <c r="Y411" s="89"/>
      <c r="Z411" s="88"/>
      <c r="AA411" s="89"/>
      <c r="AB411" s="88"/>
      <c r="AC411" s="89"/>
      <c r="AD411" s="88"/>
      <c r="AE411" s="89"/>
      <c r="AF411" s="88"/>
      <c r="AG411" s="89"/>
      <c r="AH411" s="88"/>
      <c r="AI411" s="89"/>
      <c r="AJ411" s="88"/>
      <c r="AK411" s="89"/>
      <c r="AL411" s="88"/>
      <c r="AM411" s="90"/>
    </row>
    <row r="412" ht="15.75" customHeight="1">
      <c r="X412" s="88"/>
      <c r="Y412" s="89"/>
      <c r="Z412" s="88"/>
      <c r="AA412" s="89"/>
      <c r="AB412" s="88"/>
      <c r="AC412" s="89"/>
      <c r="AD412" s="88"/>
      <c r="AE412" s="89"/>
      <c r="AF412" s="88"/>
      <c r="AG412" s="89"/>
      <c r="AH412" s="88"/>
      <c r="AI412" s="89"/>
      <c r="AJ412" s="88"/>
      <c r="AK412" s="89"/>
      <c r="AL412" s="88"/>
      <c r="AM412" s="90"/>
    </row>
    <row r="413" ht="15.75" customHeight="1">
      <c r="X413" s="88"/>
      <c r="Y413" s="89"/>
      <c r="Z413" s="88"/>
      <c r="AA413" s="89"/>
      <c r="AB413" s="88"/>
      <c r="AC413" s="89"/>
      <c r="AD413" s="88"/>
      <c r="AE413" s="89"/>
      <c r="AF413" s="88"/>
      <c r="AG413" s="89"/>
      <c r="AH413" s="88"/>
      <c r="AI413" s="89"/>
      <c r="AJ413" s="88"/>
      <c r="AK413" s="89"/>
      <c r="AL413" s="88"/>
      <c r="AM413" s="90"/>
    </row>
    <row r="414" ht="15.75" customHeight="1">
      <c r="X414" s="88"/>
      <c r="Y414" s="89"/>
      <c r="Z414" s="88"/>
      <c r="AA414" s="89"/>
      <c r="AB414" s="88"/>
      <c r="AC414" s="89"/>
      <c r="AD414" s="88"/>
      <c r="AE414" s="89"/>
      <c r="AF414" s="88"/>
      <c r="AG414" s="89"/>
      <c r="AH414" s="88"/>
      <c r="AI414" s="89"/>
      <c r="AJ414" s="88"/>
      <c r="AK414" s="89"/>
      <c r="AL414" s="88"/>
      <c r="AM414" s="90"/>
    </row>
    <row r="415" ht="15.75" customHeight="1">
      <c r="X415" s="88"/>
      <c r="Y415" s="89"/>
      <c r="Z415" s="88"/>
      <c r="AA415" s="89"/>
      <c r="AB415" s="88"/>
      <c r="AC415" s="89"/>
      <c r="AD415" s="88"/>
      <c r="AE415" s="89"/>
      <c r="AF415" s="88"/>
      <c r="AG415" s="89"/>
      <c r="AH415" s="88"/>
      <c r="AI415" s="89"/>
      <c r="AJ415" s="88"/>
      <c r="AK415" s="89"/>
      <c r="AL415" s="88"/>
      <c r="AM415" s="90"/>
    </row>
    <row r="416" ht="15.75" customHeight="1">
      <c r="X416" s="88"/>
      <c r="Y416" s="89"/>
      <c r="Z416" s="88"/>
      <c r="AA416" s="89"/>
      <c r="AB416" s="88"/>
      <c r="AC416" s="89"/>
      <c r="AD416" s="88"/>
      <c r="AE416" s="89"/>
      <c r="AF416" s="88"/>
      <c r="AG416" s="89"/>
      <c r="AH416" s="88"/>
      <c r="AI416" s="89"/>
      <c r="AJ416" s="88"/>
      <c r="AK416" s="89"/>
      <c r="AL416" s="88"/>
      <c r="AM416" s="90"/>
    </row>
    <row r="417" ht="15.75" customHeight="1">
      <c r="X417" s="88"/>
      <c r="Y417" s="89"/>
      <c r="Z417" s="88"/>
      <c r="AA417" s="89"/>
      <c r="AB417" s="88"/>
      <c r="AC417" s="89"/>
      <c r="AD417" s="88"/>
      <c r="AE417" s="89"/>
      <c r="AF417" s="88"/>
      <c r="AG417" s="89"/>
      <c r="AH417" s="88"/>
      <c r="AI417" s="89"/>
      <c r="AJ417" s="88"/>
      <c r="AK417" s="89"/>
      <c r="AL417" s="88"/>
      <c r="AM417" s="90"/>
    </row>
    <row r="418" ht="15.75" customHeight="1">
      <c r="X418" s="88"/>
      <c r="Y418" s="89"/>
      <c r="Z418" s="88"/>
      <c r="AA418" s="89"/>
      <c r="AB418" s="88"/>
      <c r="AC418" s="89"/>
      <c r="AD418" s="88"/>
      <c r="AE418" s="89"/>
      <c r="AF418" s="88"/>
      <c r="AG418" s="89"/>
      <c r="AH418" s="88"/>
      <c r="AI418" s="89"/>
      <c r="AJ418" s="88"/>
      <c r="AK418" s="89"/>
      <c r="AL418" s="88"/>
      <c r="AM418" s="90"/>
    </row>
    <row r="419" ht="15.75" customHeight="1">
      <c r="X419" s="88"/>
      <c r="Y419" s="89"/>
      <c r="Z419" s="88"/>
      <c r="AA419" s="89"/>
      <c r="AB419" s="88"/>
      <c r="AC419" s="89"/>
      <c r="AD419" s="88"/>
      <c r="AE419" s="89"/>
      <c r="AF419" s="88"/>
      <c r="AG419" s="89"/>
      <c r="AH419" s="88"/>
      <c r="AI419" s="89"/>
      <c r="AJ419" s="88"/>
      <c r="AK419" s="89"/>
      <c r="AL419" s="88"/>
      <c r="AM419" s="90"/>
    </row>
    <row r="420" ht="15.75" customHeight="1">
      <c r="X420" s="88"/>
      <c r="Y420" s="89"/>
      <c r="Z420" s="88"/>
      <c r="AA420" s="89"/>
      <c r="AB420" s="88"/>
      <c r="AC420" s="89"/>
      <c r="AD420" s="88"/>
      <c r="AE420" s="89"/>
      <c r="AF420" s="88"/>
      <c r="AG420" s="89"/>
      <c r="AH420" s="88"/>
      <c r="AI420" s="89"/>
      <c r="AJ420" s="88"/>
      <c r="AK420" s="89"/>
      <c r="AL420" s="88"/>
      <c r="AM420" s="90"/>
    </row>
    <row r="421" ht="15.75" customHeight="1">
      <c r="X421" s="88"/>
      <c r="Y421" s="89"/>
      <c r="Z421" s="88"/>
      <c r="AA421" s="89"/>
      <c r="AB421" s="88"/>
      <c r="AC421" s="89"/>
      <c r="AD421" s="88"/>
      <c r="AE421" s="89"/>
      <c r="AF421" s="88"/>
      <c r="AG421" s="89"/>
      <c r="AH421" s="88"/>
      <c r="AI421" s="89"/>
      <c r="AJ421" s="88"/>
      <c r="AK421" s="89"/>
      <c r="AL421" s="88"/>
      <c r="AM421" s="90"/>
    </row>
    <row r="422" ht="15.75" customHeight="1">
      <c r="X422" s="88"/>
      <c r="Y422" s="89"/>
      <c r="Z422" s="88"/>
      <c r="AA422" s="89"/>
      <c r="AB422" s="88"/>
      <c r="AC422" s="89"/>
      <c r="AD422" s="88"/>
      <c r="AE422" s="89"/>
      <c r="AF422" s="88"/>
      <c r="AG422" s="89"/>
      <c r="AH422" s="88"/>
      <c r="AI422" s="89"/>
      <c r="AJ422" s="88"/>
      <c r="AK422" s="89"/>
      <c r="AL422" s="88"/>
      <c r="AM422" s="90"/>
    </row>
    <row r="423" ht="15.75" customHeight="1">
      <c r="X423" s="88"/>
      <c r="Y423" s="89"/>
      <c r="Z423" s="88"/>
      <c r="AA423" s="89"/>
      <c r="AB423" s="88"/>
      <c r="AC423" s="89"/>
      <c r="AD423" s="88"/>
      <c r="AE423" s="89"/>
      <c r="AF423" s="88"/>
      <c r="AG423" s="89"/>
      <c r="AH423" s="88"/>
      <c r="AI423" s="89"/>
      <c r="AJ423" s="88"/>
      <c r="AK423" s="89"/>
      <c r="AL423" s="88"/>
      <c r="AM423" s="90"/>
    </row>
    <row r="424" ht="15.75" customHeight="1">
      <c r="X424" s="88"/>
      <c r="Y424" s="89"/>
      <c r="Z424" s="88"/>
      <c r="AA424" s="89"/>
      <c r="AB424" s="88"/>
      <c r="AC424" s="89"/>
      <c r="AD424" s="88"/>
      <c r="AE424" s="89"/>
      <c r="AF424" s="88"/>
      <c r="AG424" s="89"/>
      <c r="AH424" s="88"/>
      <c r="AI424" s="89"/>
      <c r="AJ424" s="88"/>
      <c r="AK424" s="89"/>
      <c r="AL424" s="88"/>
      <c r="AM424" s="90"/>
    </row>
    <row r="425" ht="15.75" customHeight="1">
      <c r="X425" s="88"/>
      <c r="Y425" s="89"/>
      <c r="Z425" s="88"/>
      <c r="AA425" s="89"/>
      <c r="AB425" s="88"/>
      <c r="AC425" s="89"/>
      <c r="AD425" s="88"/>
      <c r="AE425" s="89"/>
      <c r="AF425" s="88"/>
      <c r="AG425" s="89"/>
      <c r="AH425" s="88"/>
      <c r="AI425" s="89"/>
      <c r="AJ425" s="88"/>
      <c r="AK425" s="89"/>
      <c r="AL425" s="88"/>
      <c r="AM425" s="90"/>
    </row>
    <row r="426" ht="15.75" customHeight="1">
      <c r="X426" s="88"/>
      <c r="Y426" s="89"/>
      <c r="Z426" s="88"/>
      <c r="AA426" s="89"/>
      <c r="AB426" s="88"/>
      <c r="AC426" s="89"/>
      <c r="AD426" s="88"/>
      <c r="AE426" s="89"/>
      <c r="AF426" s="88"/>
      <c r="AG426" s="89"/>
      <c r="AH426" s="88"/>
      <c r="AI426" s="89"/>
      <c r="AJ426" s="88"/>
      <c r="AK426" s="89"/>
      <c r="AL426" s="88"/>
      <c r="AM426" s="90"/>
    </row>
    <row r="427" ht="15.75" customHeight="1">
      <c r="X427" s="88"/>
      <c r="Y427" s="89"/>
      <c r="Z427" s="88"/>
      <c r="AA427" s="89"/>
      <c r="AB427" s="88"/>
      <c r="AC427" s="89"/>
      <c r="AD427" s="88"/>
      <c r="AE427" s="89"/>
      <c r="AF427" s="88"/>
      <c r="AG427" s="89"/>
      <c r="AH427" s="88"/>
      <c r="AI427" s="89"/>
      <c r="AJ427" s="88"/>
      <c r="AK427" s="89"/>
      <c r="AL427" s="88"/>
      <c r="AM427" s="90"/>
    </row>
    <row r="428" ht="15.75" customHeight="1">
      <c r="X428" s="88"/>
      <c r="Y428" s="89"/>
      <c r="Z428" s="88"/>
      <c r="AA428" s="89"/>
      <c r="AB428" s="88"/>
      <c r="AC428" s="89"/>
      <c r="AD428" s="88"/>
      <c r="AE428" s="89"/>
      <c r="AF428" s="88"/>
      <c r="AG428" s="89"/>
      <c r="AH428" s="88"/>
      <c r="AI428" s="89"/>
      <c r="AJ428" s="88"/>
      <c r="AK428" s="89"/>
      <c r="AL428" s="88"/>
      <c r="AM428" s="90"/>
    </row>
    <row r="429" ht="15.75" customHeight="1">
      <c r="X429" s="88"/>
      <c r="Y429" s="89"/>
      <c r="Z429" s="88"/>
      <c r="AA429" s="89"/>
      <c r="AB429" s="88"/>
      <c r="AC429" s="89"/>
      <c r="AD429" s="88"/>
      <c r="AE429" s="89"/>
      <c r="AF429" s="88"/>
      <c r="AG429" s="89"/>
      <c r="AH429" s="88"/>
      <c r="AI429" s="89"/>
      <c r="AJ429" s="88"/>
      <c r="AK429" s="89"/>
      <c r="AL429" s="88"/>
      <c r="AM429" s="90"/>
    </row>
    <row r="430" ht="15.75" customHeight="1">
      <c r="X430" s="88"/>
      <c r="Y430" s="89"/>
      <c r="Z430" s="88"/>
      <c r="AA430" s="89"/>
      <c r="AB430" s="88"/>
      <c r="AC430" s="89"/>
      <c r="AD430" s="88"/>
      <c r="AE430" s="89"/>
      <c r="AF430" s="88"/>
      <c r="AG430" s="89"/>
      <c r="AH430" s="88"/>
      <c r="AI430" s="89"/>
      <c r="AJ430" s="88"/>
      <c r="AK430" s="89"/>
      <c r="AL430" s="88"/>
      <c r="AM430" s="90"/>
    </row>
    <row r="431" ht="15.75" customHeight="1">
      <c r="X431" s="88"/>
      <c r="Y431" s="89"/>
      <c r="Z431" s="88"/>
      <c r="AA431" s="89"/>
      <c r="AB431" s="88"/>
      <c r="AC431" s="89"/>
      <c r="AD431" s="88"/>
      <c r="AE431" s="89"/>
      <c r="AF431" s="88"/>
      <c r="AG431" s="89"/>
      <c r="AH431" s="88"/>
      <c r="AI431" s="89"/>
      <c r="AJ431" s="88"/>
      <c r="AK431" s="89"/>
      <c r="AL431" s="88"/>
      <c r="AM431" s="90"/>
    </row>
    <row r="432" ht="15.75" customHeight="1">
      <c r="X432" s="88"/>
      <c r="Y432" s="89"/>
      <c r="Z432" s="88"/>
      <c r="AA432" s="89"/>
      <c r="AB432" s="88"/>
      <c r="AC432" s="89"/>
      <c r="AD432" s="88"/>
      <c r="AE432" s="89"/>
      <c r="AF432" s="88"/>
      <c r="AG432" s="89"/>
      <c r="AH432" s="88"/>
      <c r="AI432" s="89"/>
      <c r="AJ432" s="88"/>
      <c r="AK432" s="89"/>
      <c r="AL432" s="88"/>
      <c r="AM432" s="90"/>
    </row>
    <row r="433" ht="15.75" customHeight="1">
      <c r="X433" s="88"/>
      <c r="Y433" s="89"/>
      <c r="Z433" s="88"/>
      <c r="AA433" s="89"/>
      <c r="AB433" s="88"/>
      <c r="AC433" s="89"/>
      <c r="AD433" s="88"/>
      <c r="AE433" s="89"/>
      <c r="AF433" s="88"/>
      <c r="AG433" s="89"/>
      <c r="AH433" s="88"/>
      <c r="AI433" s="89"/>
      <c r="AJ433" s="88"/>
      <c r="AK433" s="89"/>
      <c r="AL433" s="88"/>
      <c r="AM433" s="90"/>
    </row>
    <row r="434" ht="15.75" customHeight="1">
      <c r="X434" s="88"/>
      <c r="Y434" s="89"/>
      <c r="Z434" s="88"/>
      <c r="AA434" s="89"/>
      <c r="AB434" s="88"/>
      <c r="AC434" s="89"/>
      <c r="AD434" s="88"/>
      <c r="AE434" s="89"/>
      <c r="AF434" s="88"/>
      <c r="AG434" s="89"/>
      <c r="AH434" s="88"/>
      <c r="AI434" s="89"/>
      <c r="AJ434" s="88"/>
      <c r="AK434" s="89"/>
      <c r="AL434" s="88"/>
      <c r="AM434" s="90"/>
    </row>
    <row r="435" ht="15.75" customHeight="1">
      <c r="X435" s="88"/>
      <c r="Y435" s="89"/>
      <c r="Z435" s="88"/>
      <c r="AA435" s="89"/>
      <c r="AB435" s="88"/>
      <c r="AC435" s="89"/>
      <c r="AD435" s="88"/>
      <c r="AE435" s="89"/>
      <c r="AF435" s="88"/>
      <c r="AG435" s="89"/>
      <c r="AH435" s="88"/>
      <c r="AI435" s="89"/>
      <c r="AJ435" s="88"/>
      <c r="AK435" s="89"/>
      <c r="AL435" s="88"/>
      <c r="AM435" s="90"/>
    </row>
    <row r="436" ht="15.75" customHeight="1">
      <c r="X436" s="88"/>
      <c r="Y436" s="89"/>
      <c r="Z436" s="88"/>
      <c r="AA436" s="89"/>
      <c r="AB436" s="88"/>
      <c r="AC436" s="89"/>
      <c r="AD436" s="88"/>
      <c r="AE436" s="89"/>
      <c r="AF436" s="88"/>
      <c r="AG436" s="89"/>
      <c r="AH436" s="88"/>
      <c r="AI436" s="89"/>
      <c r="AJ436" s="88"/>
      <c r="AK436" s="89"/>
      <c r="AL436" s="88"/>
      <c r="AM436" s="90"/>
    </row>
    <row r="437" ht="15.75" customHeight="1">
      <c r="X437" s="88"/>
      <c r="Y437" s="89"/>
      <c r="Z437" s="88"/>
      <c r="AA437" s="89"/>
      <c r="AB437" s="88"/>
      <c r="AC437" s="89"/>
      <c r="AD437" s="88"/>
      <c r="AE437" s="89"/>
      <c r="AF437" s="88"/>
      <c r="AG437" s="89"/>
      <c r="AH437" s="88"/>
      <c r="AI437" s="89"/>
      <c r="AJ437" s="88"/>
      <c r="AK437" s="89"/>
      <c r="AL437" s="88"/>
      <c r="AM437" s="90"/>
    </row>
    <row r="438" ht="15.75" customHeight="1">
      <c r="X438" s="88"/>
      <c r="Y438" s="89"/>
      <c r="Z438" s="88"/>
      <c r="AA438" s="89"/>
      <c r="AB438" s="88"/>
      <c r="AC438" s="89"/>
      <c r="AD438" s="88"/>
      <c r="AE438" s="89"/>
      <c r="AF438" s="88"/>
      <c r="AG438" s="89"/>
      <c r="AH438" s="88"/>
      <c r="AI438" s="89"/>
      <c r="AJ438" s="88"/>
      <c r="AK438" s="89"/>
      <c r="AL438" s="88"/>
      <c r="AM438" s="90"/>
    </row>
    <row r="439" ht="15.75" customHeight="1">
      <c r="X439" s="88"/>
      <c r="Y439" s="89"/>
      <c r="Z439" s="88"/>
      <c r="AA439" s="89"/>
      <c r="AB439" s="88"/>
      <c r="AC439" s="89"/>
      <c r="AD439" s="88"/>
      <c r="AE439" s="89"/>
      <c r="AF439" s="88"/>
      <c r="AG439" s="89"/>
      <c r="AH439" s="88"/>
      <c r="AI439" s="89"/>
      <c r="AJ439" s="88"/>
      <c r="AK439" s="89"/>
      <c r="AL439" s="88"/>
      <c r="AM439" s="90"/>
    </row>
    <row r="440" ht="15.75" customHeight="1">
      <c r="X440" s="88"/>
      <c r="Y440" s="89"/>
      <c r="Z440" s="88"/>
      <c r="AA440" s="89"/>
      <c r="AB440" s="88"/>
      <c r="AC440" s="89"/>
      <c r="AD440" s="88"/>
      <c r="AE440" s="89"/>
      <c r="AF440" s="88"/>
      <c r="AG440" s="89"/>
      <c r="AH440" s="88"/>
      <c r="AI440" s="89"/>
      <c r="AJ440" s="88"/>
      <c r="AK440" s="89"/>
      <c r="AL440" s="88"/>
      <c r="AM440" s="90"/>
    </row>
    <row r="441" ht="15.75" customHeight="1">
      <c r="X441" s="88"/>
      <c r="Y441" s="89"/>
      <c r="Z441" s="88"/>
      <c r="AA441" s="89"/>
      <c r="AB441" s="88"/>
      <c r="AC441" s="89"/>
      <c r="AD441" s="88"/>
      <c r="AE441" s="89"/>
      <c r="AF441" s="88"/>
      <c r="AG441" s="89"/>
      <c r="AH441" s="88"/>
      <c r="AI441" s="89"/>
      <c r="AJ441" s="88"/>
      <c r="AK441" s="89"/>
      <c r="AL441" s="88"/>
      <c r="AM441" s="90"/>
    </row>
    <row r="442" ht="15.75" customHeight="1">
      <c r="X442" s="88"/>
      <c r="Y442" s="89"/>
      <c r="Z442" s="88"/>
      <c r="AA442" s="89"/>
      <c r="AB442" s="88"/>
      <c r="AC442" s="89"/>
      <c r="AD442" s="88"/>
      <c r="AE442" s="89"/>
      <c r="AF442" s="88"/>
      <c r="AG442" s="89"/>
      <c r="AH442" s="88"/>
      <c r="AI442" s="89"/>
      <c r="AJ442" s="88"/>
      <c r="AK442" s="89"/>
      <c r="AL442" s="88"/>
      <c r="AM442" s="90"/>
    </row>
    <row r="443" ht="15.75" customHeight="1">
      <c r="X443" s="88"/>
      <c r="Y443" s="89"/>
      <c r="Z443" s="88"/>
      <c r="AA443" s="89"/>
      <c r="AB443" s="88"/>
      <c r="AC443" s="89"/>
      <c r="AD443" s="88"/>
      <c r="AE443" s="89"/>
      <c r="AF443" s="88"/>
      <c r="AG443" s="89"/>
      <c r="AH443" s="88"/>
      <c r="AI443" s="89"/>
      <c r="AJ443" s="88"/>
      <c r="AK443" s="89"/>
      <c r="AL443" s="88"/>
      <c r="AM443" s="90"/>
    </row>
    <row r="444" ht="15.75" customHeight="1">
      <c r="X444" s="88"/>
      <c r="Y444" s="89"/>
      <c r="Z444" s="88"/>
      <c r="AA444" s="89"/>
      <c r="AB444" s="88"/>
      <c r="AC444" s="89"/>
      <c r="AD444" s="88"/>
      <c r="AE444" s="89"/>
      <c r="AF444" s="88"/>
      <c r="AG444" s="89"/>
      <c r="AH444" s="88"/>
      <c r="AI444" s="89"/>
      <c r="AJ444" s="88"/>
      <c r="AK444" s="89"/>
      <c r="AL444" s="88"/>
      <c r="AM444" s="90"/>
    </row>
    <row r="445" ht="15.75" customHeight="1">
      <c r="X445" s="88"/>
      <c r="Y445" s="89"/>
      <c r="Z445" s="88"/>
      <c r="AA445" s="89"/>
      <c r="AB445" s="88"/>
      <c r="AC445" s="89"/>
      <c r="AD445" s="88"/>
      <c r="AE445" s="89"/>
      <c r="AF445" s="88"/>
      <c r="AG445" s="89"/>
      <c r="AH445" s="88"/>
      <c r="AI445" s="89"/>
      <c r="AJ445" s="88"/>
      <c r="AK445" s="89"/>
      <c r="AL445" s="88"/>
      <c r="AM445" s="90"/>
    </row>
    <row r="446" ht="15.75" customHeight="1">
      <c r="X446" s="88"/>
      <c r="Y446" s="89"/>
      <c r="Z446" s="88"/>
      <c r="AA446" s="89"/>
      <c r="AB446" s="88"/>
      <c r="AC446" s="89"/>
      <c r="AD446" s="88"/>
      <c r="AE446" s="89"/>
      <c r="AF446" s="88"/>
      <c r="AG446" s="89"/>
      <c r="AH446" s="88"/>
      <c r="AI446" s="89"/>
      <c r="AJ446" s="88"/>
      <c r="AK446" s="89"/>
      <c r="AL446" s="88"/>
      <c r="AM446" s="90"/>
    </row>
    <row r="447" ht="15.75" customHeight="1">
      <c r="X447" s="88"/>
      <c r="Y447" s="89"/>
      <c r="Z447" s="88"/>
      <c r="AA447" s="89"/>
      <c r="AB447" s="88"/>
      <c r="AC447" s="89"/>
      <c r="AD447" s="88"/>
      <c r="AE447" s="89"/>
      <c r="AF447" s="88"/>
      <c r="AG447" s="89"/>
      <c r="AH447" s="88"/>
      <c r="AI447" s="89"/>
      <c r="AJ447" s="88"/>
      <c r="AK447" s="89"/>
      <c r="AL447" s="88"/>
      <c r="AM447" s="90"/>
    </row>
    <row r="448" ht="15.75" customHeight="1">
      <c r="X448" s="88"/>
      <c r="Y448" s="89"/>
      <c r="Z448" s="88"/>
      <c r="AA448" s="89"/>
      <c r="AB448" s="88"/>
      <c r="AC448" s="89"/>
      <c r="AD448" s="88"/>
      <c r="AE448" s="89"/>
      <c r="AF448" s="88"/>
      <c r="AG448" s="89"/>
      <c r="AH448" s="88"/>
      <c r="AI448" s="89"/>
      <c r="AJ448" s="88"/>
      <c r="AK448" s="89"/>
      <c r="AL448" s="88"/>
      <c r="AM448" s="90"/>
    </row>
    <row r="449" ht="15.75" customHeight="1">
      <c r="X449" s="88"/>
      <c r="Y449" s="89"/>
      <c r="Z449" s="88"/>
      <c r="AA449" s="89"/>
      <c r="AB449" s="88"/>
      <c r="AC449" s="89"/>
      <c r="AD449" s="88"/>
      <c r="AE449" s="89"/>
      <c r="AF449" s="88"/>
      <c r="AG449" s="89"/>
      <c r="AH449" s="88"/>
      <c r="AI449" s="89"/>
      <c r="AJ449" s="88"/>
      <c r="AK449" s="89"/>
      <c r="AL449" s="88"/>
      <c r="AM449" s="90"/>
    </row>
    <row r="450" ht="15.75" customHeight="1">
      <c r="X450" s="88"/>
      <c r="Y450" s="89"/>
      <c r="Z450" s="88"/>
      <c r="AA450" s="89"/>
      <c r="AB450" s="88"/>
      <c r="AC450" s="89"/>
      <c r="AD450" s="88"/>
      <c r="AE450" s="89"/>
      <c r="AF450" s="88"/>
      <c r="AG450" s="89"/>
      <c r="AH450" s="88"/>
      <c r="AI450" s="89"/>
      <c r="AJ450" s="88"/>
      <c r="AK450" s="89"/>
      <c r="AL450" s="88"/>
      <c r="AM450" s="90"/>
    </row>
    <row r="451" ht="15.75" customHeight="1">
      <c r="X451" s="88"/>
      <c r="Y451" s="89"/>
      <c r="Z451" s="88"/>
      <c r="AA451" s="89"/>
      <c r="AB451" s="88"/>
      <c r="AC451" s="89"/>
      <c r="AD451" s="88"/>
      <c r="AE451" s="89"/>
      <c r="AF451" s="88"/>
      <c r="AG451" s="89"/>
      <c r="AH451" s="88"/>
      <c r="AI451" s="89"/>
      <c r="AJ451" s="88"/>
      <c r="AK451" s="89"/>
      <c r="AL451" s="88"/>
      <c r="AM451" s="90"/>
    </row>
    <row r="452" ht="15.75" customHeight="1">
      <c r="X452" s="88"/>
      <c r="Y452" s="89"/>
      <c r="Z452" s="88"/>
      <c r="AA452" s="89"/>
      <c r="AB452" s="88"/>
      <c r="AC452" s="89"/>
      <c r="AD452" s="88"/>
      <c r="AE452" s="89"/>
      <c r="AF452" s="88"/>
      <c r="AG452" s="89"/>
      <c r="AH452" s="88"/>
      <c r="AI452" s="89"/>
      <c r="AJ452" s="88"/>
      <c r="AK452" s="89"/>
      <c r="AL452" s="88"/>
      <c r="AM452" s="90"/>
    </row>
    <row r="453" ht="15.75" customHeight="1">
      <c r="X453" s="88"/>
      <c r="Y453" s="89"/>
      <c r="Z453" s="88"/>
      <c r="AA453" s="89"/>
      <c r="AB453" s="88"/>
      <c r="AC453" s="89"/>
      <c r="AD453" s="88"/>
      <c r="AE453" s="89"/>
      <c r="AF453" s="88"/>
      <c r="AG453" s="89"/>
      <c r="AH453" s="88"/>
      <c r="AI453" s="89"/>
      <c r="AJ453" s="88"/>
      <c r="AK453" s="89"/>
      <c r="AL453" s="88"/>
      <c r="AM453" s="90"/>
    </row>
    <row r="454" ht="15.75" customHeight="1">
      <c r="X454" s="88"/>
      <c r="Y454" s="89"/>
      <c r="Z454" s="88"/>
      <c r="AA454" s="89"/>
      <c r="AB454" s="88"/>
      <c r="AC454" s="89"/>
      <c r="AD454" s="88"/>
      <c r="AE454" s="89"/>
      <c r="AF454" s="88"/>
      <c r="AG454" s="89"/>
      <c r="AH454" s="88"/>
      <c r="AI454" s="89"/>
      <c r="AJ454" s="88"/>
      <c r="AK454" s="89"/>
      <c r="AL454" s="88"/>
      <c r="AM454" s="90"/>
    </row>
    <row r="455" ht="15.75" customHeight="1">
      <c r="X455" s="88"/>
      <c r="Y455" s="89"/>
      <c r="Z455" s="88"/>
      <c r="AA455" s="89"/>
      <c r="AB455" s="88"/>
      <c r="AC455" s="89"/>
      <c r="AD455" s="88"/>
      <c r="AE455" s="89"/>
      <c r="AF455" s="88"/>
      <c r="AG455" s="89"/>
      <c r="AH455" s="88"/>
      <c r="AI455" s="89"/>
      <c r="AJ455" s="88"/>
      <c r="AK455" s="89"/>
      <c r="AL455" s="88"/>
      <c r="AM455" s="90"/>
    </row>
    <row r="456" ht="15.75" customHeight="1">
      <c r="X456" s="88"/>
      <c r="Y456" s="89"/>
      <c r="Z456" s="88"/>
      <c r="AA456" s="89"/>
      <c r="AB456" s="88"/>
      <c r="AC456" s="89"/>
      <c r="AD456" s="88"/>
      <c r="AE456" s="89"/>
      <c r="AF456" s="88"/>
      <c r="AG456" s="89"/>
      <c r="AH456" s="88"/>
      <c r="AI456" s="89"/>
      <c r="AJ456" s="88"/>
      <c r="AK456" s="89"/>
      <c r="AL456" s="88"/>
      <c r="AM456" s="90"/>
    </row>
    <row r="457" ht="15.75" customHeight="1">
      <c r="X457" s="88"/>
      <c r="Y457" s="89"/>
      <c r="Z457" s="88"/>
      <c r="AA457" s="89"/>
      <c r="AB457" s="88"/>
      <c r="AC457" s="89"/>
      <c r="AD457" s="88"/>
      <c r="AE457" s="89"/>
      <c r="AF457" s="88"/>
      <c r="AG457" s="89"/>
      <c r="AH457" s="88"/>
      <c r="AI457" s="89"/>
      <c r="AJ457" s="88"/>
      <c r="AK457" s="89"/>
      <c r="AL457" s="88"/>
      <c r="AM457" s="90"/>
    </row>
    <row r="458" ht="15.75" customHeight="1">
      <c r="X458" s="88"/>
      <c r="Y458" s="89"/>
      <c r="Z458" s="88"/>
      <c r="AA458" s="89"/>
      <c r="AB458" s="88"/>
      <c r="AC458" s="89"/>
      <c r="AD458" s="88"/>
      <c r="AE458" s="89"/>
      <c r="AF458" s="88"/>
      <c r="AG458" s="89"/>
      <c r="AH458" s="88"/>
      <c r="AI458" s="89"/>
      <c r="AJ458" s="88"/>
      <c r="AK458" s="89"/>
      <c r="AL458" s="88"/>
      <c r="AM458" s="90"/>
    </row>
    <row r="459" ht="15.75" customHeight="1">
      <c r="X459" s="88"/>
      <c r="Y459" s="89"/>
      <c r="Z459" s="88"/>
      <c r="AA459" s="89"/>
      <c r="AB459" s="88"/>
      <c r="AC459" s="89"/>
      <c r="AD459" s="88"/>
      <c r="AE459" s="89"/>
      <c r="AF459" s="88"/>
      <c r="AG459" s="89"/>
      <c r="AH459" s="88"/>
      <c r="AI459" s="89"/>
      <c r="AJ459" s="88"/>
      <c r="AK459" s="89"/>
      <c r="AL459" s="88"/>
      <c r="AM459" s="90"/>
    </row>
    <row r="460" ht="15.75" customHeight="1">
      <c r="X460" s="88"/>
      <c r="Y460" s="89"/>
      <c r="Z460" s="88"/>
      <c r="AA460" s="89"/>
      <c r="AB460" s="88"/>
      <c r="AC460" s="89"/>
      <c r="AD460" s="88"/>
      <c r="AE460" s="89"/>
      <c r="AF460" s="88"/>
      <c r="AG460" s="89"/>
      <c r="AH460" s="88"/>
      <c r="AI460" s="89"/>
      <c r="AJ460" s="88"/>
      <c r="AK460" s="89"/>
      <c r="AL460" s="88"/>
      <c r="AM460" s="90"/>
    </row>
    <row r="461" ht="15.75" customHeight="1">
      <c r="X461" s="88"/>
      <c r="Y461" s="89"/>
      <c r="Z461" s="88"/>
      <c r="AA461" s="89"/>
      <c r="AB461" s="88"/>
      <c r="AC461" s="89"/>
      <c r="AD461" s="88"/>
      <c r="AE461" s="89"/>
      <c r="AF461" s="88"/>
      <c r="AG461" s="89"/>
      <c r="AH461" s="88"/>
      <c r="AI461" s="89"/>
      <c r="AJ461" s="88"/>
      <c r="AK461" s="89"/>
      <c r="AL461" s="88"/>
      <c r="AM461" s="90"/>
    </row>
    <row r="462" ht="15.75" customHeight="1">
      <c r="X462" s="88"/>
      <c r="Y462" s="89"/>
      <c r="Z462" s="88"/>
      <c r="AA462" s="89"/>
      <c r="AB462" s="88"/>
      <c r="AC462" s="89"/>
      <c r="AD462" s="88"/>
      <c r="AE462" s="89"/>
      <c r="AF462" s="88"/>
      <c r="AG462" s="89"/>
      <c r="AH462" s="88"/>
      <c r="AI462" s="89"/>
      <c r="AJ462" s="88"/>
      <c r="AK462" s="89"/>
      <c r="AL462" s="88"/>
      <c r="AM462" s="90"/>
    </row>
    <row r="463" ht="15.75" customHeight="1">
      <c r="X463" s="88"/>
      <c r="Y463" s="89"/>
      <c r="Z463" s="88"/>
      <c r="AA463" s="89"/>
      <c r="AB463" s="88"/>
      <c r="AC463" s="89"/>
      <c r="AD463" s="88"/>
      <c r="AE463" s="89"/>
      <c r="AF463" s="88"/>
      <c r="AG463" s="89"/>
      <c r="AH463" s="88"/>
      <c r="AI463" s="89"/>
      <c r="AJ463" s="88"/>
      <c r="AK463" s="89"/>
      <c r="AL463" s="88"/>
      <c r="AM463" s="90"/>
    </row>
    <row r="464" ht="15.75" customHeight="1">
      <c r="X464" s="88"/>
      <c r="Y464" s="89"/>
      <c r="Z464" s="88"/>
      <c r="AA464" s="89"/>
      <c r="AB464" s="88"/>
      <c r="AC464" s="89"/>
      <c r="AD464" s="88"/>
      <c r="AE464" s="89"/>
      <c r="AF464" s="88"/>
      <c r="AG464" s="89"/>
      <c r="AH464" s="88"/>
      <c r="AI464" s="89"/>
      <c r="AJ464" s="88"/>
      <c r="AK464" s="89"/>
      <c r="AL464" s="88"/>
      <c r="AM464" s="90"/>
    </row>
    <row r="465" ht="15.75" customHeight="1">
      <c r="X465" s="88"/>
      <c r="Y465" s="89"/>
      <c r="Z465" s="88"/>
      <c r="AA465" s="89"/>
      <c r="AB465" s="88"/>
      <c r="AC465" s="89"/>
      <c r="AD465" s="88"/>
      <c r="AE465" s="89"/>
      <c r="AF465" s="88"/>
      <c r="AG465" s="89"/>
      <c r="AH465" s="88"/>
      <c r="AI465" s="89"/>
      <c r="AJ465" s="88"/>
      <c r="AK465" s="89"/>
      <c r="AL465" s="88"/>
      <c r="AM465" s="90"/>
    </row>
    <row r="466" ht="15.75" customHeight="1">
      <c r="X466" s="88"/>
      <c r="Y466" s="89"/>
      <c r="Z466" s="88"/>
      <c r="AA466" s="89"/>
      <c r="AB466" s="88"/>
      <c r="AC466" s="89"/>
      <c r="AD466" s="88"/>
      <c r="AE466" s="89"/>
      <c r="AF466" s="88"/>
      <c r="AG466" s="89"/>
      <c r="AH466" s="88"/>
      <c r="AI466" s="89"/>
      <c r="AJ466" s="88"/>
      <c r="AK466" s="89"/>
      <c r="AL466" s="88"/>
      <c r="AM466" s="90"/>
    </row>
    <row r="467" ht="15.75" customHeight="1">
      <c r="X467" s="88"/>
      <c r="Y467" s="89"/>
      <c r="Z467" s="88"/>
      <c r="AA467" s="89"/>
      <c r="AB467" s="88"/>
      <c r="AC467" s="89"/>
      <c r="AD467" s="88"/>
      <c r="AE467" s="89"/>
      <c r="AF467" s="88"/>
      <c r="AG467" s="89"/>
      <c r="AH467" s="88"/>
      <c r="AI467" s="89"/>
      <c r="AJ467" s="88"/>
      <c r="AK467" s="89"/>
      <c r="AL467" s="88"/>
      <c r="AM467" s="90"/>
    </row>
    <row r="468" ht="15.75" customHeight="1">
      <c r="X468" s="88"/>
      <c r="Y468" s="89"/>
      <c r="Z468" s="88"/>
      <c r="AA468" s="89"/>
      <c r="AB468" s="88"/>
      <c r="AC468" s="89"/>
      <c r="AD468" s="88"/>
      <c r="AE468" s="89"/>
      <c r="AF468" s="88"/>
      <c r="AG468" s="89"/>
      <c r="AH468" s="88"/>
      <c r="AI468" s="89"/>
      <c r="AJ468" s="88"/>
      <c r="AK468" s="89"/>
      <c r="AL468" s="88"/>
      <c r="AM468" s="90"/>
    </row>
    <row r="469" ht="15.75" customHeight="1">
      <c r="X469" s="88"/>
      <c r="Y469" s="89"/>
      <c r="Z469" s="88"/>
      <c r="AA469" s="89"/>
      <c r="AB469" s="88"/>
      <c r="AC469" s="89"/>
      <c r="AD469" s="88"/>
      <c r="AE469" s="89"/>
      <c r="AF469" s="88"/>
      <c r="AG469" s="89"/>
      <c r="AH469" s="88"/>
      <c r="AI469" s="89"/>
      <c r="AJ469" s="88"/>
      <c r="AK469" s="89"/>
      <c r="AL469" s="88"/>
      <c r="AM469" s="90"/>
    </row>
    <row r="470" ht="15.75" customHeight="1">
      <c r="X470" s="88"/>
      <c r="Y470" s="89"/>
      <c r="Z470" s="88"/>
      <c r="AA470" s="89"/>
      <c r="AB470" s="88"/>
      <c r="AC470" s="89"/>
      <c r="AD470" s="88"/>
      <c r="AE470" s="89"/>
      <c r="AF470" s="88"/>
      <c r="AG470" s="89"/>
      <c r="AH470" s="88"/>
      <c r="AI470" s="89"/>
      <c r="AJ470" s="88"/>
      <c r="AK470" s="89"/>
      <c r="AL470" s="88"/>
      <c r="AM470" s="90"/>
    </row>
    <row r="471" ht="15.75" customHeight="1">
      <c r="X471" s="88"/>
      <c r="Y471" s="89"/>
      <c r="Z471" s="88"/>
      <c r="AA471" s="89"/>
      <c r="AB471" s="88"/>
      <c r="AC471" s="89"/>
      <c r="AD471" s="88"/>
      <c r="AE471" s="89"/>
      <c r="AF471" s="88"/>
      <c r="AG471" s="89"/>
      <c r="AH471" s="88"/>
      <c r="AI471" s="89"/>
      <c r="AJ471" s="88"/>
      <c r="AK471" s="89"/>
      <c r="AL471" s="88"/>
      <c r="AM471" s="90"/>
    </row>
    <row r="472" ht="15.75" customHeight="1">
      <c r="X472" s="88"/>
      <c r="Y472" s="89"/>
      <c r="Z472" s="88"/>
      <c r="AA472" s="89"/>
      <c r="AB472" s="88"/>
      <c r="AC472" s="89"/>
      <c r="AD472" s="88"/>
      <c r="AE472" s="89"/>
      <c r="AF472" s="88"/>
      <c r="AG472" s="89"/>
      <c r="AH472" s="88"/>
      <c r="AI472" s="89"/>
      <c r="AJ472" s="88"/>
      <c r="AK472" s="89"/>
      <c r="AL472" s="88"/>
      <c r="AM472" s="90"/>
    </row>
    <row r="473" ht="15.75" customHeight="1">
      <c r="X473" s="88"/>
      <c r="Y473" s="89"/>
      <c r="Z473" s="88"/>
      <c r="AA473" s="89"/>
      <c r="AB473" s="88"/>
      <c r="AC473" s="89"/>
      <c r="AD473" s="88"/>
      <c r="AE473" s="89"/>
      <c r="AF473" s="88"/>
      <c r="AG473" s="89"/>
      <c r="AH473" s="88"/>
      <c r="AI473" s="89"/>
      <c r="AJ473" s="88"/>
      <c r="AK473" s="89"/>
      <c r="AL473" s="88"/>
      <c r="AM473" s="90"/>
    </row>
    <row r="474" ht="15.75" customHeight="1">
      <c r="X474" s="88"/>
      <c r="Y474" s="89"/>
      <c r="Z474" s="88"/>
      <c r="AA474" s="89"/>
      <c r="AB474" s="88"/>
      <c r="AC474" s="89"/>
      <c r="AD474" s="88"/>
      <c r="AE474" s="89"/>
      <c r="AF474" s="88"/>
      <c r="AG474" s="89"/>
      <c r="AH474" s="88"/>
      <c r="AI474" s="89"/>
      <c r="AJ474" s="88"/>
      <c r="AK474" s="89"/>
      <c r="AL474" s="88"/>
      <c r="AM474" s="90"/>
    </row>
    <row r="475" ht="15.75" customHeight="1">
      <c r="X475" s="88"/>
      <c r="Y475" s="89"/>
      <c r="Z475" s="88"/>
      <c r="AA475" s="89"/>
      <c r="AB475" s="88"/>
      <c r="AC475" s="89"/>
      <c r="AD475" s="88"/>
      <c r="AE475" s="89"/>
      <c r="AF475" s="88"/>
      <c r="AG475" s="89"/>
      <c r="AH475" s="88"/>
      <c r="AI475" s="89"/>
      <c r="AJ475" s="88"/>
      <c r="AK475" s="89"/>
      <c r="AL475" s="88"/>
      <c r="AM475" s="90"/>
    </row>
    <row r="476" ht="15.75" customHeight="1">
      <c r="X476" s="88"/>
      <c r="Y476" s="89"/>
      <c r="Z476" s="88"/>
      <c r="AA476" s="89"/>
      <c r="AB476" s="88"/>
      <c r="AC476" s="89"/>
      <c r="AD476" s="88"/>
      <c r="AE476" s="89"/>
      <c r="AF476" s="88"/>
      <c r="AG476" s="89"/>
      <c r="AH476" s="88"/>
      <c r="AI476" s="89"/>
      <c r="AJ476" s="88"/>
      <c r="AK476" s="89"/>
      <c r="AL476" s="88"/>
      <c r="AM476" s="90"/>
    </row>
    <row r="477" ht="15.75" customHeight="1">
      <c r="X477" s="88"/>
      <c r="Y477" s="89"/>
      <c r="Z477" s="88"/>
      <c r="AA477" s="89"/>
      <c r="AB477" s="88"/>
      <c r="AC477" s="89"/>
      <c r="AD477" s="88"/>
      <c r="AE477" s="89"/>
      <c r="AF477" s="88"/>
      <c r="AG477" s="89"/>
      <c r="AH477" s="88"/>
      <c r="AI477" s="89"/>
      <c r="AJ477" s="88"/>
      <c r="AK477" s="89"/>
      <c r="AL477" s="88"/>
      <c r="AM477" s="90"/>
    </row>
    <row r="478" ht="15.75" customHeight="1">
      <c r="X478" s="88"/>
      <c r="Y478" s="89"/>
      <c r="Z478" s="88"/>
      <c r="AA478" s="89"/>
      <c r="AB478" s="88"/>
      <c r="AC478" s="89"/>
      <c r="AD478" s="88"/>
      <c r="AE478" s="89"/>
      <c r="AF478" s="88"/>
      <c r="AG478" s="89"/>
      <c r="AH478" s="88"/>
      <c r="AI478" s="89"/>
      <c r="AJ478" s="88"/>
      <c r="AK478" s="89"/>
      <c r="AL478" s="88"/>
      <c r="AM478" s="90"/>
    </row>
    <row r="479" ht="15.75" customHeight="1">
      <c r="X479" s="88"/>
      <c r="Y479" s="89"/>
      <c r="Z479" s="88"/>
      <c r="AA479" s="89"/>
      <c r="AB479" s="88"/>
      <c r="AC479" s="89"/>
      <c r="AD479" s="88"/>
      <c r="AE479" s="89"/>
      <c r="AF479" s="88"/>
      <c r="AG479" s="89"/>
      <c r="AH479" s="88"/>
      <c r="AI479" s="89"/>
      <c r="AJ479" s="88"/>
      <c r="AK479" s="89"/>
      <c r="AL479" s="88"/>
      <c r="AM479" s="90"/>
    </row>
    <row r="480" ht="15.75" customHeight="1">
      <c r="X480" s="88"/>
      <c r="Y480" s="89"/>
      <c r="Z480" s="88"/>
      <c r="AA480" s="89"/>
      <c r="AB480" s="88"/>
      <c r="AC480" s="89"/>
      <c r="AD480" s="88"/>
      <c r="AE480" s="89"/>
      <c r="AF480" s="88"/>
      <c r="AG480" s="89"/>
      <c r="AH480" s="88"/>
      <c r="AI480" s="89"/>
      <c r="AJ480" s="88"/>
      <c r="AK480" s="89"/>
      <c r="AL480" s="88"/>
      <c r="AM480" s="90"/>
    </row>
    <row r="481" ht="15.75" customHeight="1">
      <c r="X481" s="88"/>
      <c r="Y481" s="89"/>
      <c r="Z481" s="88"/>
      <c r="AA481" s="89"/>
      <c r="AB481" s="88"/>
      <c r="AC481" s="89"/>
      <c r="AD481" s="88"/>
      <c r="AE481" s="89"/>
      <c r="AF481" s="88"/>
      <c r="AG481" s="89"/>
      <c r="AH481" s="88"/>
      <c r="AI481" s="89"/>
      <c r="AJ481" s="88"/>
      <c r="AK481" s="89"/>
      <c r="AL481" s="88"/>
      <c r="AM481" s="90"/>
    </row>
    <row r="482" ht="15.75" customHeight="1">
      <c r="X482" s="88"/>
      <c r="Y482" s="89"/>
      <c r="Z482" s="88"/>
      <c r="AA482" s="89"/>
      <c r="AB482" s="88"/>
      <c r="AC482" s="89"/>
      <c r="AD482" s="88"/>
      <c r="AE482" s="89"/>
      <c r="AF482" s="88"/>
      <c r="AG482" s="89"/>
      <c r="AH482" s="88"/>
      <c r="AI482" s="89"/>
      <c r="AJ482" s="88"/>
      <c r="AK482" s="89"/>
      <c r="AL482" s="88"/>
      <c r="AM482" s="90"/>
    </row>
    <row r="483" ht="15.75" customHeight="1">
      <c r="X483" s="88"/>
      <c r="Y483" s="89"/>
      <c r="Z483" s="88"/>
      <c r="AA483" s="89"/>
      <c r="AB483" s="88"/>
      <c r="AC483" s="89"/>
      <c r="AD483" s="88"/>
      <c r="AE483" s="89"/>
      <c r="AF483" s="88"/>
      <c r="AG483" s="89"/>
      <c r="AH483" s="88"/>
      <c r="AI483" s="89"/>
      <c r="AJ483" s="88"/>
      <c r="AK483" s="89"/>
      <c r="AL483" s="88"/>
      <c r="AM483" s="90"/>
    </row>
    <row r="484" ht="15.75" customHeight="1">
      <c r="X484" s="88"/>
      <c r="Y484" s="89"/>
      <c r="Z484" s="88"/>
      <c r="AA484" s="89"/>
      <c r="AB484" s="88"/>
      <c r="AC484" s="89"/>
      <c r="AD484" s="88"/>
      <c r="AE484" s="89"/>
      <c r="AF484" s="88"/>
      <c r="AG484" s="89"/>
      <c r="AH484" s="88"/>
      <c r="AI484" s="89"/>
      <c r="AJ484" s="88"/>
      <c r="AK484" s="89"/>
      <c r="AL484" s="88"/>
      <c r="AM484" s="90"/>
    </row>
    <row r="485" ht="15.75" customHeight="1">
      <c r="X485" s="88"/>
      <c r="Y485" s="89"/>
      <c r="Z485" s="88"/>
      <c r="AA485" s="89"/>
      <c r="AB485" s="88"/>
      <c r="AC485" s="89"/>
      <c r="AD485" s="88"/>
      <c r="AE485" s="89"/>
      <c r="AF485" s="88"/>
      <c r="AG485" s="89"/>
      <c r="AH485" s="88"/>
      <c r="AI485" s="89"/>
      <c r="AJ485" s="88"/>
      <c r="AK485" s="89"/>
      <c r="AL485" s="88"/>
      <c r="AM485" s="90"/>
    </row>
    <row r="486" ht="15.75" customHeight="1">
      <c r="X486" s="88"/>
      <c r="Y486" s="89"/>
      <c r="Z486" s="88"/>
      <c r="AA486" s="89"/>
      <c r="AB486" s="88"/>
      <c r="AC486" s="89"/>
      <c r="AD486" s="88"/>
      <c r="AE486" s="89"/>
      <c r="AF486" s="88"/>
      <c r="AG486" s="89"/>
      <c r="AH486" s="88"/>
      <c r="AI486" s="89"/>
      <c r="AJ486" s="88"/>
      <c r="AK486" s="89"/>
      <c r="AL486" s="88"/>
      <c r="AM486" s="90"/>
    </row>
    <row r="487" ht="15.75" customHeight="1">
      <c r="X487" s="88"/>
      <c r="Y487" s="89"/>
      <c r="Z487" s="88"/>
      <c r="AA487" s="89"/>
      <c r="AB487" s="88"/>
      <c r="AC487" s="89"/>
      <c r="AD487" s="88"/>
      <c r="AE487" s="89"/>
      <c r="AF487" s="88"/>
      <c r="AG487" s="89"/>
      <c r="AH487" s="88"/>
      <c r="AI487" s="89"/>
      <c r="AJ487" s="88"/>
      <c r="AK487" s="89"/>
      <c r="AL487" s="88"/>
      <c r="AM487" s="90"/>
    </row>
    <row r="488" ht="15.75" customHeight="1">
      <c r="X488" s="88"/>
      <c r="Y488" s="89"/>
      <c r="Z488" s="88"/>
      <c r="AA488" s="89"/>
      <c r="AB488" s="88"/>
      <c r="AC488" s="89"/>
      <c r="AD488" s="88"/>
      <c r="AE488" s="89"/>
      <c r="AF488" s="88"/>
      <c r="AG488" s="89"/>
      <c r="AH488" s="88"/>
      <c r="AI488" s="89"/>
      <c r="AJ488" s="88"/>
      <c r="AK488" s="89"/>
      <c r="AL488" s="88"/>
      <c r="AM488" s="90"/>
    </row>
    <row r="489" ht="15.75" customHeight="1">
      <c r="X489" s="88"/>
      <c r="Y489" s="89"/>
      <c r="Z489" s="88"/>
      <c r="AA489" s="89"/>
      <c r="AB489" s="88"/>
      <c r="AC489" s="89"/>
      <c r="AD489" s="88"/>
      <c r="AE489" s="89"/>
      <c r="AF489" s="88"/>
      <c r="AG489" s="89"/>
      <c r="AH489" s="88"/>
      <c r="AI489" s="89"/>
      <c r="AJ489" s="88"/>
      <c r="AK489" s="89"/>
      <c r="AL489" s="88"/>
      <c r="AM489" s="90"/>
    </row>
    <row r="490" ht="15.75" customHeight="1">
      <c r="X490" s="88"/>
      <c r="Y490" s="89"/>
      <c r="Z490" s="88"/>
      <c r="AA490" s="89"/>
      <c r="AB490" s="88"/>
      <c r="AC490" s="89"/>
      <c r="AD490" s="88"/>
      <c r="AE490" s="89"/>
      <c r="AF490" s="88"/>
      <c r="AG490" s="89"/>
      <c r="AH490" s="88"/>
      <c r="AI490" s="89"/>
      <c r="AJ490" s="88"/>
      <c r="AK490" s="89"/>
      <c r="AL490" s="88"/>
      <c r="AM490" s="90"/>
    </row>
    <row r="491" ht="15.75" customHeight="1">
      <c r="X491" s="88"/>
      <c r="Y491" s="89"/>
      <c r="Z491" s="88"/>
      <c r="AA491" s="89"/>
      <c r="AB491" s="88"/>
      <c r="AC491" s="89"/>
      <c r="AD491" s="88"/>
      <c r="AE491" s="89"/>
      <c r="AF491" s="88"/>
      <c r="AG491" s="89"/>
      <c r="AH491" s="88"/>
      <c r="AI491" s="89"/>
      <c r="AJ491" s="88"/>
      <c r="AK491" s="89"/>
      <c r="AL491" s="88"/>
      <c r="AM491" s="90"/>
    </row>
    <row r="492" ht="15.75" customHeight="1">
      <c r="X492" s="88"/>
      <c r="Y492" s="89"/>
      <c r="Z492" s="88"/>
      <c r="AA492" s="89"/>
      <c r="AB492" s="88"/>
      <c r="AC492" s="89"/>
      <c r="AD492" s="88"/>
      <c r="AE492" s="89"/>
      <c r="AF492" s="88"/>
      <c r="AG492" s="89"/>
      <c r="AH492" s="88"/>
      <c r="AI492" s="89"/>
      <c r="AJ492" s="88"/>
      <c r="AK492" s="89"/>
      <c r="AL492" s="88"/>
      <c r="AM492" s="90"/>
    </row>
    <row r="493" ht="15.75" customHeight="1">
      <c r="X493" s="88"/>
      <c r="Y493" s="89"/>
      <c r="Z493" s="88"/>
      <c r="AA493" s="89"/>
      <c r="AB493" s="88"/>
      <c r="AC493" s="89"/>
      <c r="AD493" s="88"/>
      <c r="AE493" s="89"/>
      <c r="AF493" s="88"/>
      <c r="AG493" s="89"/>
      <c r="AH493" s="88"/>
      <c r="AI493" s="89"/>
      <c r="AJ493" s="88"/>
      <c r="AK493" s="89"/>
      <c r="AL493" s="88"/>
      <c r="AM493" s="90"/>
    </row>
    <row r="494" ht="15.75" customHeight="1">
      <c r="X494" s="88"/>
      <c r="Y494" s="89"/>
      <c r="Z494" s="88"/>
      <c r="AA494" s="89"/>
      <c r="AB494" s="88"/>
      <c r="AC494" s="89"/>
      <c r="AD494" s="88"/>
      <c r="AE494" s="89"/>
      <c r="AF494" s="88"/>
      <c r="AG494" s="89"/>
      <c r="AH494" s="88"/>
      <c r="AI494" s="89"/>
      <c r="AJ494" s="88"/>
      <c r="AK494" s="89"/>
      <c r="AL494" s="88"/>
      <c r="AM494" s="90"/>
    </row>
    <row r="495" ht="15.75" customHeight="1">
      <c r="X495" s="88"/>
      <c r="Y495" s="89"/>
      <c r="Z495" s="88"/>
      <c r="AA495" s="89"/>
      <c r="AB495" s="88"/>
      <c r="AC495" s="89"/>
      <c r="AD495" s="88"/>
      <c r="AE495" s="89"/>
      <c r="AF495" s="88"/>
      <c r="AG495" s="89"/>
      <c r="AH495" s="88"/>
      <c r="AI495" s="89"/>
      <c r="AJ495" s="88"/>
      <c r="AK495" s="89"/>
      <c r="AL495" s="88"/>
      <c r="AM495" s="90"/>
    </row>
    <row r="496" ht="15.75" customHeight="1">
      <c r="X496" s="88"/>
      <c r="Y496" s="89"/>
      <c r="Z496" s="88"/>
      <c r="AA496" s="89"/>
      <c r="AB496" s="88"/>
      <c r="AC496" s="89"/>
      <c r="AD496" s="88"/>
      <c r="AE496" s="89"/>
      <c r="AF496" s="88"/>
      <c r="AG496" s="89"/>
      <c r="AH496" s="88"/>
      <c r="AI496" s="89"/>
      <c r="AJ496" s="88"/>
      <c r="AK496" s="89"/>
      <c r="AL496" s="88"/>
      <c r="AM496" s="90"/>
    </row>
    <row r="497" ht="15.75" customHeight="1">
      <c r="X497" s="88"/>
      <c r="Y497" s="89"/>
      <c r="Z497" s="88"/>
      <c r="AA497" s="89"/>
      <c r="AB497" s="88"/>
      <c r="AC497" s="89"/>
      <c r="AD497" s="88"/>
      <c r="AE497" s="89"/>
      <c r="AF497" s="88"/>
      <c r="AG497" s="89"/>
      <c r="AH497" s="88"/>
      <c r="AI497" s="89"/>
      <c r="AJ497" s="88"/>
      <c r="AK497" s="89"/>
      <c r="AL497" s="88"/>
      <c r="AM497" s="90"/>
    </row>
    <row r="498" ht="15.75" customHeight="1">
      <c r="X498" s="88"/>
      <c r="Y498" s="89"/>
      <c r="Z498" s="88"/>
      <c r="AA498" s="89"/>
      <c r="AB498" s="88"/>
      <c r="AC498" s="89"/>
      <c r="AD498" s="88"/>
      <c r="AE498" s="89"/>
      <c r="AF498" s="88"/>
      <c r="AG498" s="89"/>
      <c r="AH498" s="88"/>
      <c r="AI498" s="89"/>
      <c r="AJ498" s="88"/>
      <c r="AK498" s="89"/>
      <c r="AL498" s="88"/>
      <c r="AM498" s="90"/>
    </row>
    <row r="499" ht="15.75" customHeight="1">
      <c r="X499" s="88"/>
      <c r="Y499" s="89"/>
      <c r="Z499" s="88"/>
      <c r="AA499" s="89"/>
      <c r="AB499" s="88"/>
      <c r="AC499" s="89"/>
      <c r="AD499" s="88"/>
      <c r="AE499" s="89"/>
      <c r="AF499" s="88"/>
      <c r="AG499" s="89"/>
      <c r="AH499" s="88"/>
      <c r="AI499" s="89"/>
      <c r="AJ499" s="88"/>
      <c r="AK499" s="89"/>
      <c r="AL499" s="88"/>
      <c r="AM499" s="90"/>
    </row>
    <row r="500" ht="15.75" customHeight="1">
      <c r="X500" s="88"/>
      <c r="Y500" s="89"/>
      <c r="Z500" s="88"/>
      <c r="AA500" s="89"/>
      <c r="AB500" s="88"/>
      <c r="AC500" s="89"/>
      <c r="AD500" s="88"/>
      <c r="AE500" s="89"/>
      <c r="AF500" s="88"/>
      <c r="AG500" s="89"/>
      <c r="AH500" s="88"/>
      <c r="AI500" s="89"/>
      <c r="AJ500" s="88"/>
      <c r="AK500" s="89"/>
      <c r="AL500" s="88"/>
      <c r="AM500" s="90"/>
    </row>
    <row r="501" ht="15.75" customHeight="1">
      <c r="X501" s="88"/>
      <c r="Y501" s="89"/>
      <c r="Z501" s="88"/>
      <c r="AA501" s="89"/>
      <c r="AB501" s="88"/>
      <c r="AC501" s="89"/>
      <c r="AD501" s="88"/>
      <c r="AE501" s="89"/>
      <c r="AF501" s="88"/>
      <c r="AG501" s="89"/>
      <c r="AH501" s="88"/>
      <c r="AI501" s="89"/>
      <c r="AJ501" s="88"/>
      <c r="AK501" s="89"/>
      <c r="AL501" s="88"/>
      <c r="AM501" s="90"/>
    </row>
    <row r="502" ht="15.75" customHeight="1">
      <c r="X502" s="88"/>
      <c r="Y502" s="89"/>
      <c r="Z502" s="88"/>
      <c r="AA502" s="89"/>
      <c r="AB502" s="88"/>
      <c r="AC502" s="89"/>
      <c r="AD502" s="88"/>
      <c r="AE502" s="89"/>
      <c r="AF502" s="88"/>
      <c r="AG502" s="89"/>
      <c r="AH502" s="88"/>
      <c r="AI502" s="89"/>
      <c r="AJ502" s="88"/>
      <c r="AK502" s="89"/>
      <c r="AL502" s="88"/>
      <c r="AM502" s="90"/>
    </row>
    <row r="503" ht="15.75" customHeight="1">
      <c r="X503" s="88"/>
      <c r="Y503" s="89"/>
      <c r="Z503" s="88"/>
      <c r="AA503" s="89"/>
      <c r="AB503" s="88"/>
      <c r="AC503" s="89"/>
      <c r="AD503" s="88"/>
      <c r="AE503" s="89"/>
      <c r="AF503" s="88"/>
      <c r="AG503" s="89"/>
      <c r="AH503" s="88"/>
      <c r="AI503" s="89"/>
      <c r="AJ503" s="88"/>
      <c r="AK503" s="89"/>
      <c r="AL503" s="88"/>
      <c r="AM503" s="90"/>
    </row>
    <row r="504" ht="15.75" customHeight="1">
      <c r="X504" s="88"/>
      <c r="Y504" s="89"/>
      <c r="Z504" s="88"/>
      <c r="AA504" s="89"/>
      <c r="AB504" s="88"/>
      <c r="AC504" s="89"/>
      <c r="AD504" s="88"/>
      <c r="AE504" s="89"/>
      <c r="AF504" s="88"/>
      <c r="AG504" s="89"/>
      <c r="AH504" s="88"/>
      <c r="AI504" s="89"/>
      <c r="AJ504" s="88"/>
      <c r="AK504" s="89"/>
      <c r="AL504" s="88"/>
      <c r="AM504" s="90"/>
    </row>
    <row r="505" ht="15.75" customHeight="1">
      <c r="X505" s="88"/>
      <c r="Y505" s="89"/>
      <c r="Z505" s="88"/>
      <c r="AA505" s="89"/>
      <c r="AB505" s="88"/>
      <c r="AC505" s="89"/>
      <c r="AD505" s="88"/>
      <c r="AE505" s="89"/>
      <c r="AF505" s="88"/>
      <c r="AG505" s="89"/>
      <c r="AH505" s="88"/>
      <c r="AI505" s="89"/>
      <c r="AJ505" s="88"/>
      <c r="AK505" s="89"/>
      <c r="AL505" s="88"/>
      <c r="AM505" s="90"/>
    </row>
    <row r="506" ht="15.75" customHeight="1">
      <c r="X506" s="88"/>
      <c r="Y506" s="89"/>
      <c r="Z506" s="88"/>
      <c r="AA506" s="89"/>
      <c r="AB506" s="88"/>
      <c r="AC506" s="89"/>
      <c r="AD506" s="88"/>
      <c r="AE506" s="89"/>
      <c r="AF506" s="88"/>
      <c r="AG506" s="89"/>
      <c r="AH506" s="88"/>
      <c r="AI506" s="89"/>
      <c r="AJ506" s="88"/>
      <c r="AK506" s="89"/>
      <c r="AL506" s="88"/>
      <c r="AM506" s="90"/>
    </row>
    <row r="507" ht="15.75" customHeight="1">
      <c r="X507" s="88"/>
      <c r="Y507" s="89"/>
      <c r="Z507" s="88"/>
      <c r="AA507" s="89"/>
      <c r="AB507" s="88"/>
      <c r="AC507" s="89"/>
      <c r="AD507" s="88"/>
      <c r="AE507" s="89"/>
      <c r="AF507" s="88"/>
      <c r="AG507" s="89"/>
      <c r="AH507" s="88"/>
      <c r="AI507" s="89"/>
      <c r="AJ507" s="88"/>
      <c r="AK507" s="89"/>
      <c r="AL507" s="88"/>
      <c r="AM507" s="90"/>
    </row>
    <row r="508" ht="15.75" customHeight="1">
      <c r="X508" s="88"/>
      <c r="Y508" s="89"/>
      <c r="Z508" s="88"/>
      <c r="AA508" s="89"/>
      <c r="AB508" s="88"/>
      <c r="AC508" s="89"/>
      <c r="AD508" s="88"/>
      <c r="AE508" s="89"/>
      <c r="AF508" s="88"/>
      <c r="AG508" s="89"/>
      <c r="AH508" s="88"/>
      <c r="AI508" s="89"/>
      <c r="AJ508" s="88"/>
      <c r="AK508" s="89"/>
      <c r="AL508" s="88"/>
      <c r="AM508" s="90"/>
    </row>
    <row r="509" ht="15.75" customHeight="1">
      <c r="X509" s="88"/>
      <c r="Y509" s="89"/>
      <c r="Z509" s="88"/>
      <c r="AA509" s="89"/>
      <c r="AB509" s="88"/>
      <c r="AC509" s="89"/>
      <c r="AD509" s="88"/>
      <c r="AE509" s="89"/>
      <c r="AF509" s="88"/>
      <c r="AG509" s="89"/>
      <c r="AH509" s="88"/>
      <c r="AI509" s="89"/>
      <c r="AJ509" s="88"/>
      <c r="AK509" s="89"/>
      <c r="AL509" s="88"/>
      <c r="AM509" s="90"/>
    </row>
    <row r="510" ht="15.75" customHeight="1">
      <c r="X510" s="88"/>
      <c r="Y510" s="89"/>
      <c r="Z510" s="88"/>
      <c r="AA510" s="89"/>
      <c r="AB510" s="88"/>
      <c r="AC510" s="89"/>
      <c r="AD510" s="88"/>
      <c r="AE510" s="89"/>
      <c r="AF510" s="88"/>
      <c r="AG510" s="89"/>
      <c r="AH510" s="88"/>
      <c r="AI510" s="89"/>
      <c r="AJ510" s="88"/>
      <c r="AK510" s="89"/>
      <c r="AL510" s="88"/>
      <c r="AM510" s="90"/>
    </row>
    <row r="511" ht="15.75" customHeight="1">
      <c r="X511" s="88"/>
      <c r="Y511" s="89"/>
      <c r="Z511" s="88"/>
      <c r="AA511" s="89"/>
      <c r="AB511" s="88"/>
      <c r="AC511" s="89"/>
      <c r="AD511" s="88"/>
      <c r="AE511" s="89"/>
      <c r="AF511" s="88"/>
      <c r="AG511" s="89"/>
      <c r="AH511" s="88"/>
      <c r="AI511" s="89"/>
      <c r="AJ511" s="88"/>
      <c r="AK511" s="89"/>
      <c r="AL511" s="88"/>
      <c r="AM511" s="90"/>
    </row>
    <row r="512" ht="15.75" customHeight="1">
      <c r="X512" s="88"/>
      <c r="Y512" s="89"/>
      <c r="Z512" s="88"/>
      <c r="AA512" s="89"/>
      <c r="AB512" s="88"/>
      <c r="AC512" s="89"/>
      <c r="AD512" s="88"/>
      <c r="AE512" s="89"/>
      <c r="AF512" s="88"/>
      <c r="AG512" s="89"/>
      <c r="AH512" s="88"/>
      <c r="AI512" s="89"/>
      <c r="AJ512" s="88"/>
      <c r="AK512" s="89"/>
      <c r="AL512" s="88"/>
      <c r="AM512" s="90"/>
    </row>
    <row r="513" ht="15.75" customHeight="1">
      <c r="X513" s="88"/>
      <c r="Y513" s="89"/>
      <c r="Z513" s="88"/>
      <c r="AA513" s="89"/>
      <c r="AB513" s="88"/>
      <c r="AC513" s="89"/>
      <c r="AD513" s="88"/>
      <c r="AE513" s="89"/>
      <c r="AF513" s="88"/>
      <c r="AG513" s="89"/>
      <c r="AH513" s="88"/>
      <c r="AI513" s="89"/>
      <c r="AJ513" s="88"/>
      <c r="AK513" s="89"/>
      <c r="AL513" s="88"/>
      <c r="AM513" s="90"/>
    </row>
    <row r="514" ht="15.75" customHeight="1">
      <c r="X514" s="88"/>
      <c r="Y514" s="89"/>
      <c r="Z514" s="88"/>
      <c r="AA514" s="89"/>
      <c r="AB514" s="88"/>
      <c r="AC514" s="89"/>
      <c r="AD514" s="88"/>
      <c r="AE514" s="89"/>
      <c r="AF514" s="88"/>
      <c r="AG514" s="89"/>
      <c r="AH514" s="88"/>
      <c r="AI514" s="89"/>
      <c r="AJ514" s="88"/>
      <c r="AK514" s="89"/>
      <c r="AL514" s="88"/>
      <c r="AM514" s="90"/>
    </row>
    <row r="515" ht="15.75" customHeight="1">
      <c r="X515" s="88"/>
      <c r="Y515" s="89"/>
      <c r="Z515" s="88"/>
      <c r="AA515" s="89"/>
      <c r="AB515" s="88"/>
      <c r="AC515" s="89"/>
      <c r="AD515" s="88"/>
      <c r="AE515" s="89"/>
      <c r="AF515" s="88"/>
      <c r="AG515" s="89"/>
      <c r="AH515" s="88"/>
      <c r="AI515" s="89"/>
      <c r="AJ515" s="88"/>
      <c r="AK515" s="89"/>
      <c r="AL515" s="88"/>
      <c r="AM515" s="90"/>
    </row>
    <row r="516" ht="15.75" customHeight="1">
      <c r="X516" s="88"/>
      <c r="Y516" s="89"/>
      <c r="Z516" s="88"/>
      <c r="AA516" s="89"/>
      <c r="AB516" s="88"/>
      <c r="AC516" s="89"/>
      <c r="AD516" s="88"/>
      <c r="AE516" s="89"/>
      <c r="AF516" s="88"/>
      <c r="AG516" s="89"/>
      <c r="AH516" s="88"/>
      <c r="AI516" s="89"/>
      <c r="AJ516" s="88"/>
      <c r="AK516" s="89"/>
      <c r="AL516" s="88"/>
      <c r="AM516" s="90"/>
    </row>
    <row r="517" ht="15.75" customHeight="1">
      <c r="X517" s="88"/>
      <c r="Y517" s="89"/>
      <c r="Z517" s="88"/>
      <c r="AA517" s="89"/>
      <c r="AB517" s="88"/>
      <c r="AC517" s="89"/>
      <c r="AD517" s="88"/>
      <c r="AE517" s="89"/>
      <c r="AF517" s="88"/>
      <c r="AG517" s="89"/>
      <c r="AH517" s="88"/>
      <c r="AI517" s="89"/>
      <c r="AJ517" s="88"/>
      <c r="AK517" s="89"/>
      <c r="AL517" s="88"/>
      <c r="AM517" s="90"/>
    </row>
    <row r="518" ht="15.75" customHeight="1">
      <c r="X518" s="88"/>
      <c r="Y518" s="89"/>
      <c r="Z518" s="88"/>
      <c r="AA518" s="89"/>
      <c r="AB518" s="88"/>
      <c r="AC518" s="89"/>
      <c r="AD518" s="88"/>
      <c r="AE518" s="89"/>
      <c r="AF518" s="88"/>
      <c r="AG518" s="89"/>
      <c r="AH518" s="88"/>
      <c r="AI518" s="89"/>
      <c r="AJ518" s="88"/>
      <c r="AK518" s="89"/>
      <c r="AL518" s="88"/>
      <c r="AM518" s="90"/>
    </row>
    <row r="519" ht="15.75" customHeight="1">
      <c r="X519" s="88"/>
      <c r="Y519" s="89"/>
      <c r="Z519" s="88"/>
      <c r="AA519" s="89"/>
      <c r="AB519" s="88"/>
      <c r="AC519" s="89"/>
      <c r="AD519" s="88"/>
      <c r="AE519" s="89"/>
      <c r="AF519" s="88"/>
      <c r="AG519" s="89"/>
      <c r="AH519" s="88"/>
      <c r="AI519" s="89"/>
      <c r="AJ519" s="88"/>
      <c r="AK519" s="89"/>
      <c r="AL519" s="88"/>
      <c r="AM519" s="90"/>
    </row>
    <row r="520" ht="15.75" customHeight="1">
      <c r="X520" s="88"/>
      <c r="Y520" s="89"/>
      <c r="Z520" s="88"/>
      <c r="AA520" s="89"/>
      <c r="AB520" s="88"/>
      <c r="AC520" s="89"/>
      <c r="AD520" s="88"/>
      <c r="AE520" s="89"/>
      <c r="AF520" s="88"/>
      <c r="AG520" s="89"/>
      <c r="AH520" s="88"/>
      <c r="AI520" s="89"/>
      <c r="AJ520" s="88"/>
      <c r="AK520" s="89"/>
      <c r="AL520" s="88"/>
      <c r="AM520" s="90"/>
    </row>
    <row r="521" ht="15.75" customHeight="1">
      <c r="X521" s="88"/>
      <c r="Y521" s="89"/>
      <c r="Z521" s="88"/>
      <c r="AA521" s="89"/>
      <c r="AB521" s="88"/>
      <c r="AC521" s="89"/>
      <c r="AD521" s="88"/>
      <c r="AE521" s="89"/>
      <c r="AF521" s="88"/>
      <c r="AG521" s="89"/>
      <c r="AH521" s="88"/>
      <c r="AI521" s="89"/>
      <c r="AJ521" s="88"/>
      <c r="AK521" s="89"/>
      <c r="AL521" s="88"/>
      <c r="AM521" s="90"/>
    </row>
    <row r="522" ht="15.75" customHeight="1">
      <c r="X522" s="88"/>
      <c r="Y522" s="89"/>
      <c r="Z522" s="88"/>
      <c r="AA522" s="89"/>
      <c r="AB522" s="88"/>
      <c r="AC522" s="89"/>
      <c r="AD522" s="88"/>
      <c r="AE522" s="89"/>
      <c r="AF522" s="88"/>
      <c r="AG522" s="89"/>
      <c r="AH522" s="88"/>
      <c r="AI522" s="89"/>
      <c r="AJ522" s="88"/>
      <c r="AK522" s="89"/>
      <c r="AL522" s="88"/>
      <c r="AM522" s="90"/>
    </row>
    <row r="523" ht="15.75" customHeight="1">
      <c r="X523" s="88"/>
      <c r="Y523" s="89"/>
      <c r="Z523" s="88"/>
      <c r="AA523" s="89"/>
      <c r="AB523" s="88"/>
      <c r="AC523" s="89"/>
      <c r="AD523" s="88"/>
      <c r="AE523" s="89"/>
      <c r="AF523" s="88"/>
      <c r="AG523" s="89"/>
      <c r="AH523" s="88"/>
      <c r="AI523" s="89"/>
      <c r="AJ523" s="88"/>
      <c r="AK523" s="89"/>
      <c r="AL523" s="88"/>
      <c r="AM523" s="90"/>
    </row>
    <row r="524" ht="15.75" customHeight="1">
      <c r="X524" s="88"/>
      <c r="Y524" s="89"/>
      <c r="Z524" s="88"/>
      <c r="AA524" s="89"/>
      <c r="AB524" s="88"/>
      <c r="AC524" s="89"/>
      <c r="AD524" s="88"/>
      <c r="AE524" s="89"/>
      <c r="AF524" s="88"/>
      <c r="AG524" s="89"/>
      <c r="AH524" s="88"/>
      <c r="AI524" s="89"/>
      <c r="AJ524" s="88"/>
      <c r="AK524" s="89"/>
      <c r="AL524" s="88"/>
      <c r="AM524" s="90"/>
    </row>
    <row r="525" ht="15.75" customHeight="1">
      <c r="X525" s="88"/>
      <c r="Y525" s="89"/>
      <c r="Z525" s="88"/>
      <c r="AA525" s="89"/>
      <c r="AB525" s="88"/>
      <c r="AC525" s="89"/>
      <c r="AD525" s="88"/>
      <c r="AE525" s="89"/>
      <c r="AF525" s="88"/>
      <c r="AG525" s="89"/>
      <c r="AH525" s="88"/>
      <c r="AI525" s="89"/>
      <c r="AJ525" s="88"/>
      <c r="AK525" s="89"/>
      <c r="AL525" s="88"/>
      <c r="AM525" s="90"/>
    </row>
    <row r="526" ht="15.75" customHeight="1">
      <c r="X526" s="88"/>
      <c r="Y526" s="89"/>
      <c r="Z526" s="88"/>
      <c r="AA526" s="89"/>
      <c r="AB526" s="88"/>
      <c r="AC526" s="89"/>
      <c r="AD526" s="88"/>
      <c r="AE526" s="89"/>
      <c r="AF526" s="88"/>
      <c r="AG526" s="89"/>
      <c r="AH526" s="88"/>
      <c r="AI526" s="89"/>
      <c r="AJ526" s="88"/>
      <c r="AK526" s="89"/>
      <c r="AL526" s="88"/>
      <c r="AM526" s="90"/>
    </row>
    <row r="527" ht="15.75" customHeight="1">
      <c r="X527" s="88"/>
      <c r="Y527" s="89"/>
      <c r="Z527" s="88"/>
      <c r="AA527" s="89"/>
      <c r="AB527" s="88"/>
      <c r="AC527" s="89"/>
      <c r="AD527" s="88"/>
      <c r="AE527" s="89"/>
      <c r="AF527" s="88"/>
      <c r="AG527" s="89"/>
      <c r="AH527" s="88"/>
      <c r="AI527" s="89"/>
      <c r="AJ527" s="88"/>
      <c r="AK527" s="89"/>
      <c r="AL527" s="88"/>
      <c r="AM527" s="90"/>
    </row>
    <row r="528" ht="15.75" customHeight="1">
      <c r="X528" s="88"/>
      <c r="Y528" s="89"/>
      <c r="Z528" s="88"/>
      <c r="AA528" s="89"/>
      <c r="AB528" s="88"/>
      <c r="AC528" s="89"/>
      <c r="AD528" s="88"/>
      <c r="AE528" s="89"/>
      <c r="AF528" s="88"/>
      <c r="AG528" s="89"/>
      <c r="AH528" s="88"/>
      <c r="AI528" s="89"/>
      <c r="AJ528" s="88"/>
      <c r="AK528" s="89"/>
      <c r="AL528" s="88"/>
      <c r="AM528" s="90"/>
    </row>
    <row r="529" ht="15.75" customHeight="1">
      <c r="X529" s="88"/>
      <c r="Y529" s="89"/>
      <c r="Z529" s="88"/>
      <c r="AA529" s="89"/>
      <c r="AB529" s="88"/>
      <c r="AC529" s="89"/>
      <c r="AD529" s="88"/>
      <c r="AE529" s="89"/>
      <c r="AF529" s="88"/>
      <c r="AG529" s="89"/>
      <c r="AH529" s="88"/>
      <c r="AI529" s="89"/>
      <c r="AJ529" s="88"/>
      <c r="AK529" s="89"/>
      <c r="AL529" s="88"/>
      <c r="AM529" s="90"/>
    </row>
    <row r="530" ht="15.75" customHeight="1">
      <c r="X530" s="88"/>
      <c r="Y530" s="89"/>
      <c r="Z530" s="88"/>
      <c r="AA530" s="89"/>
      <c r="AB530" s="88"/>
      <c r="AC530" s="89"/>
      <c r="AD530" s="88"/>
      <c r="AE530" s="89"/>
      <c r="AF530" s="88"/>
      <c r="AG530" s="89"/>
      <c r="AH530" s="88"/>
      <c r="AI530" s="89"/>
      <c r="AJ530" s="88"/>
      <c r="AK530" s="89"/>
      <c r="AL530" s="88"/>
      <c r="AM530" s="90"/>
    </row>
    <row r="531" ht="15.75" customHeight="1">
      <c r="X531" s="88"/>
      <c r="Y531" s="89"/>
      <c r="Z531" s="88"/>
      <c r="AA531" s="89"/>
      <c r="AB531" s="88"/>
      <c r="AC531" s="89"/>
      <c r="AD531" s="88"/>
      <c r="AE531" s="89"/>
      <c r="AF531" s="88"/>
      <c r="AG531" s="89"/>
      <c r="AH531" s="88"/>
      <c r="AI531" s="89"/>
      <c r="AJ531" s="88"/>
      <c r="AK531" s="89"/>
      <c r="AL531" s="88"/>
      <c r="AM531" s="90"/>
    </row>
    <row r="532" ht="15.75" customHeight="1">
      <c r="X532" s="88"/>
      <c r="Y532" s="89"/>
      <c r="Z532" s="88"/>
      <c r="AA532" s="89"/>
      <c r="AB532" s="88"/>
      <c r="AC532" s="89"/>
      <c r="AD532" s="88"/>
      <c r="AE532" s="89"/>
      <c r="AF532" s="88"/>
      <c r="AG532" s="89"/>
      <c r="AH532" s="88"/>
      <c r="AI532" s="89"/>
      <c r="AJ532" s="88"/>
      <c r="AK532" s="89"/>
      <c r="AL532" s="88"/>
      <c r="AM532" s="90"/>
    </row>
    <row r="533" ht="15.75" customHeight="1">
      <c r="X533" s="88"/>
      <c r="Y533" s="89"/>
      <c r="Z533" s="88"/>
      <c r="AA533" s="89"/>
      <c r="AB533" s="88"/>
      <c r="AC533" s="89"/>
      <c r="AD533" s="88"/>
      <c r="AE533" s="89"/>
      <c r="AF533" s="88"/>
      <c r="AG533" s="89"/>
      <c r="AH533" s="88"/>
      <c r="AI533" s="89"/>
      <c r="AJ533" s="88"/>
      <c r="AK533" s="89"/>
      <c r="AL533" s="88"/>
      <c r="AM533" s="90"/>
    </row>
    <row r="534" ht="15.75" customHeight="1">
      <c r="X534" s="88"/>
      <c r="Y534" s="89"/>
      <c r="Z534" s="88"/>
      <c r="AA534" s="89"/>
      <c r="AB534" s="88"/>
      <c r="AC534" s="89"/>
      <c r="AD534" s="88"/>
      <c r="AE534" s="89"/>
      <c r="AF534" s="88"/>
      <c r="AG534" s="89"/>
      <c r="AH534" s="88"/>
      <c r="AI534" s="89"/>
      <c r="AJ534" s="88"/>
      <c r="AK534" s="89"/>
      <c r="AL534" s="88"/>
      <c r="AM534" s="90"/>
    </row>
    <row r="535" ht="15.75" customHeight="1">
      <c r="X535" s="88"/>
      <c r="Y535" s="89"/>
      <c r="Z535" s="88"/>
      <c r="AA535" s="89"/>
      <c r="AB535" s="88"/>
      <c r="AC535" s="89"/>
      <c r="AD535" s="88"/>
      <c r="AE535" s="89"/>
      <c r="AF535" s="88"/>
      <c r="AG535" s="89"/>
      <c r="AH535" s="88"/>
      <c r="AI535" s="89"/>
      <c r="AJ535" s="88"/>
      <c r="AK535" s="89"/>
      <c r="AL535" s="88"/>
      <c r="AM535" s="90"/>
    </row>
    <row r="536" ht="15.75" customHeight="1">
      <c r="X536" s="88"/>
      <c r="Y536" s="89"/>
      <c r="Z536" s="88"/>
      <c r="AA536" s="89"/>
      <c r="AB536" s="88"/>
      <c r="AC536" s="89"/>
      <c r="AD536" s="88"/>
      <c r="AE536" s="89"/>
      <c r="AF536" s="88"/>
      <c r="AG536" s="89"/>
      <c r="AH536" s="88"/>
      <c r="AI536" s="89"/>
      <c r="AJ536" s="88"/>
      <c r="AK536" s="89"/>
      <c r="AL536" s="88"/>
      <c r="AM536" s="90"/>
    </row>
    <row r="537" ht="15.75" customHeight="1">
      <c r="X537" s="88"/>
      <c r="Y537" s="89"/>
      <c r="Z537" s="88"/>
      <c r="AA537" s="89"/>
      <c r="AB537" s="88"/>
      <c r="AC537" s="89"/>
      <c r="AD537" s="88"/>
      <c r="AE537" s="89"/>
      <c r="AF537" s="88"/>
      <c r="AG537" s="89"/>
      <c r="AH537" s="88"/>
      <c r="AI537" s="89"/>
      <c r="AJ537" s="88"/>
      <c r="AK537" s="89"/>
      <c r="AL537" s="88"/>
      <c r="AM537" s="90"/>
    </row>
    <row r="538" ht="15.75" customHeight="1">
      <c r="X538" s="88"/>
      <c r="Y538" s="89"/>
      <c r="Z538" s="88"/>
      <c r="AA538" s="89"/>
      <c r="AB538" s="88"/>
      <c r="AC538" s="89"/>
      <c r="AD538" s="88"/>
      <c r="AE538" s="89"/>
      <c r="AF538" s="88"/>
      <c r="AG538" s="89"/>
      <c r="AH538" s="88"/>
      <c r="AI538" s="89"/>
      <c r="AJ538" s="88"/>
      <c r="AK538" s="89"/>
      <c r="AL538" s="88"/>
      <c r="AM538" s="90"/>
    </row>
    <row r="539" ht="15.75" customHeight="1">
      <c r="X539" s="88"/>
      <c r="Y539" s="89"/>
      <c r="Z539" s="88"/>
      <c r="AA539" s="89"/>
      <c r="AB539" s="88"/>
      <c r="AC539" s="89"/>
      <c r="AD539" s="88"/>
      <c r="AE539" s="89"/>
      <c r="AF539" s="88"/>
      <c r="AG539" s="89"/>
      <c r="AH539" s="88"/>
      <c r="AI539" s="89"/>
      <c r="AJ539" s="88"/>
      <c r="AK539" s="89"/>
      <c r="AL539" s="88"/>
      <c r="AM539" s="90"/>
    </row>
    <row r="540" ht="15.75" customHeight="1">
      <c r="X540" s="88"/>
      <c r="Y540" s="89"/>
      <c r="Z540" s="88"/>
      <c r="AA540" s="89"/>
      <c r="AB540" s="88"/>
      <c r="AC540" s="89"/>
      <c r="AD540" s="88"/>
      <c r="AE540" s="89"/>
      <c r="AF540" s="88"/>
      <c r="AG540" s="89"/>
      <c r="AH540" s="88"/>
      <c r="AI540" s="89"/>
      <c r="AJ540" s="88"/>
      <c r="AK540" s="89"/>
      <c r="AL540" s="88"/>
      <c r="AM540" s="90"/>
    </row>
    <row r="541" ht="15.75" customHeight="1">
      <c r="X541" s="88"/>
      <c r="Y541" s="89"/>
      <c r="Z541" s="88"/>
      <c r="AA541" s="89"/>
      <c r="AB541" s="88"/>
      <c r="AC541" s="89"/>
      <c r="AD541" s="88"/>
      <c r="AE541" s="89"/>
      <c r="AF541" s="88"/>
      <c r="AG541" s="89"/>
      <c r="AH541" s="88"/>
      <c r="AI541" s="89"/>
      <c r="AJ541" s="88"/>
      <c r="AK541" s="89"/>
      <c r="AL541" s="88"/>
      <c r="AM541" s="90"/>
    </row>
    <row r="542" ht="15.75" customHeight="1">
      <c r="X542" s="88"/>
      <c r="Y542" s="89"/>
      <c r="Z542" s="88"/>
      <c r="AA542" s="89"/>
      <c r="AB542" s="88"/>
      <c r="AC542" s="89"/>
      <c r="AD542" s="88"/>
      <c r="AE542" s="89"/>
      <c r="AF542" s="88"/>
      <c r="AG542" s="89"/>
      <c r="AH542" s="88"/>
      <c r="AI542" s="89"/>
      <c r="AJ542" s="88"/>
      <c r="AK542" s="89"/>
      <c r="AL542" s="88"/>
      <c r="AM542" s="90"/>
    </row>
    <row r="543" ht="15.75" customHeight="1">
      <c r="X543" s="88"/>
      <c r="Y543" s="89"/>
      <c r="Z543" s="88"/>
      <c r="AA543" s="89"/>
      <c r="AB543" s="88"/>
      <c r="AC543" s="89"/>
      <c r="AD543" s="88"/>
      <c r="AE543" s="89"/>
      <c r="AF543" s="88"/>
      <c r="AG543" s="89"/>
      <c r="AH543" s="88"/>
      <c r="AI543" s="89"/>
      <c r="AJ543" s="88"/>
      <c r="AK543" s="89"/>
      <c r="AL543" s="88"/>
      <c r="AM543" s="90"/>
    </row>
    <row r="544" ht="15.75" customHeight="1">
      <c r="X544" s="88"/>
      <c r="Y544" s="89"/>
      <c r="Z544" s="88"/>
      <c r="AA544" s="89"/>
      <c r="AB544" s="88"/>
      <c r="AC544" s="89"/>
      <c r="AD544" s="88"/>
      <c r="AE544" s="89"/>
      <c r="AF544" s="88"/>
      <c r="AG544" s="89"/>
      <c r="AH544" s="88"/>
      <c r="AI544" s="89"/>
      <c r="AJ544" s="88"/>
      <c r="AK544" s="89"/>
      <c r="AL544" s="88"/>
      <c r="AM544" s="90"/>
    </row>
    <row r="545" ht="15.75" customHeight="1">
      <c r="X545" s="88"/>
      <c r="Y545" s="89"/>
      <c r="Z545" s="88"/>
      <c r="AA545" s="89"/>
      <c r="AB545" s="88"/>
      <c r="AC545" s="89"/>
      <c r="AD545" s="88"/>
      <c r="AE545" s="89"/>
      <c r="AF545" s="88"/>
      <c r="AG545" s="89"/>
      <c r="AH545" s="88"/>
      <c r="AI545" s="89"/>
      <c r="AJ545" s="88"/>
      <c r="AK545" s="89"/>
      <c r="AL545" s="88"/>
      <c r="AM545" s="90"/>
    </row>
    <row r="546" ht="15.75" customHeight="1">
      <c r="X546" s="88"/>
      <c r="Y546" s="89"/>
      <c r="Z546" s="88"/>
      <c r="AA546" s="89"/>
      <c r="AB546" s="88"/>
      <c r="AC546" s="89"/>
      <c r="AD546" s="88"/>
      <c r="AE546" s="89"/>
      <c r="AF546" s="88"/>
      <c r="AG546" s="89"/>
      <c r="AH546" s="88"/>
      <c r="AI546" s="89"/>
      <c r="AJ546" s="88"/>
      <c r="AK546" s="89"/>
      <c r="AL546" s="88"/>
      <c r="AM546" s="90"/>
    </row>
    <row r="547" ht="15.75" customHeight="1">
      <c r="X547" s="88"/>
      <c r="Y547" s="89"/>
      <c r="Z547" s="88"/>
      <c r="AA547" s="89"/>
      <c r="AB547" s="88"/>
      <c r="AC547" s="89"/>
      <c r="AD547" s="88"/>
      <c r="AE547" s="89"/>
      <c r="AF547" s="88"/>
      <c r="AG547" s="89"/>
      <c r="AH547" s="88"/>
      <c r="AI547" s="89"/>
      <c r="AJ547" s="88"/>
      <c r="AK547" s="89"/>
      <c r="AL547" s="88"/>
      <c r="AM547" s="90"/>
    </row>
    <row r="548" ht="15.75" customHeight="1">
      <c r="X548" s="88"/>
      <c r="Y548" s="89"/>
      <c r="Z548" s="88"/>
      <c r="AA548" s="89"/>
      <c r="AB548" s="88"/>
      <c r="AC548" s="89"/>
      <c r="AD548" s="88"/>
      <c r="AE548" s="89"/>
      <c r="AF548" s="88"/>
      <c r="AG548" s="89"/>
      <c r="AH548" s="88"/>
      <c r="AI548" s="89"/>
      <c r="AJ548" s="88"/>
      <c r="AK548" s="89"/>
      <c r="AL548" s="88"/>
      <c r="AM548" s="90"/>
    </row>
    <row r="549" ht="15.75" customHeight="1">
      <c r="X549" s="88"/>
      <c r="Y549" s="89"/>
      <c r="Z549" s="88"/>
      <c r="AA549" s="89"/>
      <c r="AB549" s="88"/>
      <c r="AC549" s="89"/>
      <c r="AD549" s="88"/>
      <c r="AE549" s="89"/>
      <c r="AF549" s="88"/>
      <c r="AG549" s="89"/>
      <c r="AH549" s="88"/>
      <c r="AI549" s="89"/>
      <c r="AJ549" s="88"/>
      <c r="AK549" s="89"/>
      <c r="AL549" s="88"/>
      <c r="AM549" s="90"/>
    </row>
    <row r="550" ht="15.75" customHeight="1">
      <c r="X550" s="88"/>
      <c r="Y550" s="89"/>
      <c r="Z550" s="88"/>
      <c r="AA550" s="89"/>
      <c r="AB550" s="88"/>
      <c r="AC550" s="89"/>
      <c r="AD550" s="88"/>
      <c r="AE550" s="89"/>
      <c r="AF550" s="88"/>
      <c r="AG550" s="89"/>
      <c r="AH550" s="88"/>
      <c r="AI550" s="89"/>
      <c r="AJ550" s="88"/>
      <c r="AK550" s="89"/>
      <c r="AL550" s="88"/>
      <c r="AM550" s="90"/>
    </row>
    <row r="551" ht="15.75" customHeight="1">
      <c r="X551" s="88"/>
      <c r="Y551" s="89"/>
      <c r="Z551" s="88"/>
      <c r="AA551" s="89"/>
      <c r="AB551" s="88"/>
      <c r="AC551" s="89"/>
      <c r="AD551" s="88"/>
      <c r="AE551" s="89"/>
      <c r="AF551" s="88"/>
      <c r="AG551" s="89"/>
      <c r="AH551" s="88"/>
      <c r="AI551" s="89"/>
      <c r="AJ551" s="88"/>
      <c r="AK551" s="89"/>
      <c r="AL551" s="88"/>
      <c r="AM551" s="90"/>
    </row>
    <row r="552" ht="15.75" customHeight="1">
      <c r="X552" s="88"/>
      <c r="Y552" s="89"/>
      <c r="Z552" s="88"/>
      <c r="AA552" s="89"/>
      <c r="AB552" s="88"/>
      <c r="AC552" s="89"/>
      <c r="AD552" s="88"/>
      <c r="AE552" s="89"/>
      <c r="AF552" s="88"/>
      <c r="AG552" s="89"/>
      <c r="AH552" s="88"/>
      <c r="AI552" s="89"/>
      <c r="AJ552" s="88"/>
      <c r="AK552" s="89"/>
      <c r="AL552" s="88"/>
      <c r="AM552" s="90"/>
    </row>
    <row r="553" ht="15.75" customHeight="1">
      <c r="X553" s="88"/>
      <c r="Y553" s="89"/>
      <c r="Z553" s="88"/>
      <c r="AA553" s="89"/>
      <c r="AB553" s="88"/>
      <c r="AC553" s="89"/>
      <c r="AD553" s="88"/>
      <c r="AE553" s="89"/>
      <c r="AF553" s="88"/>
      <c r="AG553" s="89"/>
      <c r="AH553" s="88"/>
      <c r="AI553" s="89"/>
      <c r="AJ553" s="88"/>
      <c r="AK553" s="89"/>
      <c r="AL553" s="88"/>
      <c r="AM553" s="90"/>
    </row>
    <row r="554" ht="15.75" customHeight="1">
      <c r="X554" s="88"/>
      <c r="Y554" s="89"/>
      <c r="Z554" s="88"/>
      <c r="AA554" s="89"/>
      <c r="AB554" s="88"/>
      <c r="AC554" s="89"/>
      <c r="AD554" s="88"/>
      <c r="AE554" s="89"/>
      <c r="AF554" s="88"/>
      <c r="AG554" s="89"/>
      <c r="AH554" s="88"/>
      <c r="AI554" s="89"/>
      <c r="AJ554" s="88"/>
      <c r="AK554" s="89"/>
      <c r="AL554" s="88"/>
      <c r="AM554" s="90"/>
    </row>
    <row r="555" ht="15.75" customHeight="1">
      <c r="X555" s="88"/>
      <c r="Y555" s="89"/>
      <c r="Z555" s="88"/>
      <c r="AA555" s="89"/>
      <c r="AB555" s="88"/>
      <c r="AC555" s="89"/>
      <c r="AD555" s="88"/>
      <c r="AE555" s="89"/>
      <c r="AF555" s="88"/>
      <c r="AG555" s="89"/>
      <c r="AH555" s="88"/>
      <c r="AI555" s="89"/>
      <c r="AJ555" s="88"/>
      <c r="AK555" s="89"/>
      <c r="AL555" s="88"/>
      <c r="AM555" s="90"/>
    </row>
    <row r="556" ht="15.75" customHeight="1">
      <c r="X556" s="88"/>
      <c r="Y556" s="89"/>
      <c r="Z556" s="88"/>
      <c r="AA556" s="89"/>
      <c r="AB556" s="88"/>
      <c r="AC556" s="89"/>
      <c r="AD556" s="88"/>
      <c r="AE556" s="89"/>
      <c r="AF556" s="88"/>
      <c r="AG556" s="89"/>
      <c r="AH556" s="88"/>
      <c r="AI556" s="89"/>
      <c r="AJ556" s="88"/>
      <c r="AK556" s="89"/>
      <c r="AL556" s="88"/>
      <c r="AM556" s="90"/>
    </row>
    <row r="557" ht="15.75" customHeight="1">
      <c r="X557" s="88"/>
      <c r="Y557" s="89"/>
      <c r="Z557" s="88"/>
      <c r="AA557" s="89"/>
      <c r="AB557" s="88"/>
      <c r="AC557" s="89"/>
      <c r="AD557" s="88"/>
      <c r="AE557" s="89"/>
      <c r="AF557" s="88"/>
      <c r="AG557" s="89"/>
      <c r="AH557" s="88"/>
      <c r="AI557" s="89"/>
      <c r="AJ557" s="88"/>
      <c r="AK557" s="89"/>
      <c r="AL557" s="88"/>
      <c r="AM557" s="90"/>
    </row>
    <row r="558" ht="15.75" customHeight="1">
      <c r="X558" s="88"/>
      <c r="Y558" s="89"/>
      <c r="Z558" s="88"/>
      <c r="AA558" s="89"/>
      <c r="AB558" s="88"/>
      <c r="AC558" s="89"/>
      <c r="AD558" s="88"/>
      <c r="AE558" s="89"/>
      <c r="AF558" s="88"/>
      <c r="AG558" s="89"/>
      <c r="AH558" s="88"/>
      <c r="AI558" s="89"/>
      <c r="AJ558" s="88"/>
      <c r="AK558" s="89"/>
      <c r="AL558" s="88"/>
      <c r="AM558" s="90"/>
    </row>
    <row r="559" ht="15.75" customHeight="1">
      <c r="X559" s="88"/>
      <c r="Y559" s="89"/>
      <c r="Z559" s="88"/>
      <c r="AA559" s="89"/>
      <c r="AB559" s="88"/>
      <c r="AC559" s="89"/>
      <c r="AD559" s="88"/>
      <c r="AE559" s="89"/>
      <c r="AF559" s="88"/>
      <c r="AG559" s="89"/>
      <c r="AH559" s="88"/>
      <c r="AI559" s="89"/>
      <c r="AJ559" s="88"/>
      <c r="AK559" s="89"/>
      <c r="AL559" s="88"/>
      <c r="AM559" s="90"/>
    </row>
    <row r="560" ht="15.75" customHeight="1">
      <c r="X560" s="88"/>
      <c r="Y560" s="89"/>
      <c r="Z560" s="88"/>
      <c r="AA560" s="89"/>
      <c r="AB560" s="88"/>
      <c r="AC560" s="89"/>
      <c r="AD560" s="88"/>
      <c r="AE560" s="89"/>
      <c r="AF560" s="88"/>
      <c r="AG560" s="89"/>
      <c r="AH560" s="88"/>
      <c r="AI560" s="89"/>
      <c r="AJ560" s="88"/>
      <c r="AK560" s="89"/>
      <c r="AL560" s="88"/>
      <c r="AM560" s="90"/>
    </row>
    <row r="561" ht="15.75" customHeight="1">
      <c r="X561" s="88"/>
      <c r="Y561" s="89"/>
      <c r="Z561" s="88"/>
      <c r="AA561" s="89"/>
      <c r="AB561" s="88"/>
      <c r="AC561" s="89"/>
      <c r="AD561" s="88"/>
      <c r="AE561" s="89"/>
      <c r="AF561" s="88"/>
      <c r="AG561" s="89"/>
      <c r="AH561" s="88"/>
      <c r="AI561" s="89"/>
      <c r="AJ561" s="88"/>
      <c r="AK561" s="89"/>
      <c r="AL561" s="88"/>
      <c r="AM561" s="90"/>
    </row>
    <row r="562" ht="15.75" customHeight="1">
      <c r="X562" s="88"/>
      <c r="Y562" s="89"/>
      <c r="Z562" s="88"/>
      <c r="AA562" s="89"/>
      <c r="AB562" s="88"/>
      <c r="AC562" s="89"/>
      <c r="AD562" s="88"/>
      <c r="AE562" s="89"/>
      <c r="AF562" s="88"/>
      <c r="AG562" s="89"/>
      <c r="AH562" s="88"/>
      <c r="AI562" s="89"/>
      <c r="AJ562" s="88"/>
      <c r="AK562" s="89"/>
      <c r="AL562" s="88"/>
      <c r="AM562" s="90"/>
    </row>
    <row r="563" ht="15.75" customHeight="1">
      <c r="X563" s="88"/>
      <c r="Y563" s="89"/>
      <c r="Z563" s="88"/>
      <c r="AA563" s="89"/>
      <c r="AB563" s="88"/>
      <c r="AC563" s="89"/>
      <c r="AD563" s="88"/>
      <c r="AE563" s="89"/>
      <c r="AF563" s="88"/>
      <c r="AG563" s="89"/>
      <c r="AH563" s="88"/>
      <c r="AI563" s="89"/>
      <c r="AJ563" s="88"/>
      <c r="AK563" s="89"/>
      <c r="AL563" s="88"/>
      <c r="AM563" s="90"/>
    </row>
    <row r="564" ht="15.75" customHeight="1">
      <c r="X564" s="88"/>
      <c r="Y564" s="89"/>
      <c r="Z564" s="88"/>
      <c r="AA564" s="89"/>
      <c r="AB564" s="88"/>
      <c r="AC564" s="89"/>
      <c r="AD564" s="88"/>
      <c r="AE564" s="89"/>
      <c r="AF564" s="88"/>
      <c r="AG564" s="89"/>
      <c r="AH564" s="88"/>
      <c r="AI564" s="89"/>
      <c r="AJ564" s="88"/>
      <c r="AK564" s="89"/>
      <c r="AL564" s="88"/>
      <c r="AM564" s="90"/>
    </row>
    <row r="565" ht="15.75" customHeight="1">
      <c r="X565" s="88"/>
      <c r="Y565" s="89"/>
      <c r="Z565" s="88"/>
      <c r="AA565" s="89"/>
      <c r="AB565" s="88"/>
      <c r="AC565" s="89"/>
      <c r="AD565" s="88"/>
      <c r="AE565" s="89"/>
      <c r="AF565" s="88"/>
      <c r="AG565" s="89"/>
      <c r="AH565" s="88"/>
      <c r="AI565" s="89"/>
      <c r="AJ565" s="88"/>
      <c r="AK565" s="89"/>
      <c r="AL565" s="88"/>
      <c r="AM565" s="90"/>
    </row>
    <row r="566" ht="15.75" customHeight="1">
      <c r="X566" s="88"/>
      <c r="Y566" s="89"/>
      <c r="Z566" s="88"/>
      <c r="AA566" s="89"/>
      <c r="AB566" s="88"/>
      <c r="AC566" s="89"/>
      <c r="AD566" s="88"/>
      <c r="AE566" s="89"/>
      <c r="AF566" s="88"/>
      <c r="AG566" s="89"/>
      <c r="AH566" s="88"/>
      <c r="AI566" s="89"/>
      <c r="AJ566" s="88"/>
      <c r="AK566" s="89"/>
      <c r="AL566" s="88"/>
      <c r="AM566" s="90"/>
    </row>
    <row r="567" ht="15.75" customHeight="1">
      <c r="X567" s="88"/>
      <c r="Y567" s="89"/>
      <c r="Z567" s="88"/>
      <c r="AA567" s="89"/>
      <c r="AB567" s="88"/>
      <c r="AC567" s="89"/>
      <c r="AD567" s="88"/>
      <c r="AE567" s="89"/>
      <c r="AF567" s="88"/>
      <c r="AG567" s="89"/>
      <c r="AH567" s="88"/>
      <c r="AI567" s="89"/>
      <c r="AJ567" s="88"/>
      <c r="AK567" s="89"/>
      <c r="AL567" s="88"/>
      <c r="AM567" s="90"/>
    </row>
    <row r="568" ht="15.75" customHeight="1">
      <c r="X568" s="88"/>
      <c r="Y568" s="89"/>
      <c r="Z568" s="88"/>
      <c r="AA568" s="89"/>
      <c r="AB568" s="88"/>
      <c r="AC568" s="89"/>
      <c r="AD568" s="88"/>
      <c r="AE568" s="89"/>
      <c r="AF568" s="88"/>
      <c r="AG568" s="89"/>
      <c r="AH568" s="88"/>
      <c r="AI568" s="89"/>
      <c r="AJ568" s="88"/>
      <c r="AK568" s="89"/>
      <c r="AL568" s="88"/>
      <c r="AM568" s="90"/>
    </row>
    <row r="569" ht="15.75" customHeight="1">
      <c r="X569" s="88"/>
      <c r="Y569" s="89"/>
      <c r="Z569" s="88"/>
      <c r="AA569" s="89"/>
      <c r="AB569" s="88"/>
      <c r="AC569" s="89"/>
      <c r="AD569" s="88"/>
      <c r="AE569" s="89"/>
      <c r="AF569" s="88"/>
      <c r="AG569" s="89"/>
      <c r="AH569" s="88"/>
      <c r="AI569" s="89"/>
      <c r="AJ569" s="88"/>
      <c r="AK569" s="89"/>
      <c r="AL569" s="88"/>
      <c r="AM569" s="90"/>
    </row>
    <row r="570" ht="15.75" customHeight="1">
      <c r="X570" s="88"/>
      <c r="Y570" s="89"/>
      <c r="Z570" s="88"/>
      <c r="AA570" s="89"/>
      <c r="AB570" s="88"/>
      <c r="AC570" s="89"/>
      <c r="AD570" s="88"/>
      <c r="AE570" s="89"/>
      <c r="AF570" s="88"/>
      <c r="AG570" s="89"/>
      <c r="AH570" s="88"/>
      <c r="AI570" s="89"/>
      <c r="AJ570" s="88"/>
      <c r="AK570" s="89"/>
      <c r="AL570" s="88"/>
      <c r="AM570" s="90"/>
    </row>
    <row r="571" ht="15.75" customHeight="1">
      <c r="X571" s="88"/>
      <c r="Y571" s="89"/>
      <c r="Z571" s="88"/>
      <c r="AA571" s="89"/>
      <c r="AB571" s="88"/>
      <c r="AC571" s="89"/>
      <c r="AD571" s="88"/>
      <c r="AE571" s="89"/>
      <c r="AF571" s="88"/>
      <c r="AG571" s="89"/>
      <c r="AH571" s="88"/>
      <c r="AI571" s="89"/>
      <c r="AJ571" s="88"/>
      <c r="AK571" s="89"/>
      <c r="AL571" s="88"/>
      <c r="AM571" s="90"/>
    </row>
    <row r="572" ht="15.75" customHeight="1">
      <c r="X572" s="88"/>
      <c r="Y572" s="89"/>
      <c r="Z572" s="88"/>
      <c r="AA572" s="89"/>
      <c r="AB572" s="88"/>
      <c r="AC572" s="89"/>
      <c r="AD572" s="88"/>
      <c r="AE572" s="89"/>
      <c r="AF572" s="88"/>
      <c r="AG572" s="89"/>
      <c r="AH572" s="88"/>
      <c r="AI572" s="89"/>
      <c r="AJ572" s="88"/>
      <c r="AK572" s="89"/>
      <c r="AL572" s="88"/>
      <c r="AM572" s="90"/>
    </row>
    <row r="573" ht="15.75" customHeight="1">
      <c r="X573" s="88"/>
      <c r="Y573" s="89"/>
      <c r="Z573" s="88"/>
      <c r="AA573" s="89"/>
      <c r="AB573" s="88"/>
      <c r="AC573" s="89"/>
      <c r="AD573" s="88"/>
      <c r="AE573" s="89"/>
      <c r="AF573" s="88"/>
      <c r="AG573" s="89"/>
      <c r="AH573" s="88"/>
      <c r="AI573" s="89"/>
      <c r="AJ573" s="88"/>
      <c r="AK573" s="89"/>
      <c r="AL573" s="88"/>
      <c r="AM573" s="90"/>
    </row>
    <row r="574" ht="15.75" customHeight="1">
      <c r="X574" s="88"/>
      <c r="Y574" s="89"/>
      <c r="Z574" s="88"/>
      <c r="AA574" s="89"/>
      <c r="AB574" s="88"/>
      <c r="AC574" s="89"/>
      <c r="AD574" s="88"/>
      <c r="AE574" s="89"/>
      <c r="AF574" s="88"/>
      <c r="AG574" s="89"/>
      <c r="AH574" s="88"/>
      <c r="AI574" s="89"/>
      <c r="AJ574" s="88"/>
      <c r="AK574" s="89"/>
      <c r="AL574" s="88"/>
      <c r="AM574" s="90"/>
    </row>
    <row r="575" ht="15.75" customHeight="1">
      <c r="X575" s="88"/>
      <c r="Y575" s="89"/>
      <c r="Z575" s="88"/>
      <c r="AA575" s="89"/>
      <c r="AB575" s="88"/>
      <c r="AC575" s="89"/>
      <c r="AD575" s="88"/>
      <c r="AE575" s="89"/>
      <c r="AF575" s="88"/>
      <c r="AG575" s="89"/>
      <c r="AH575" s="88"/>
      <c r="AI575" s="89"/>
      <c r="AJ575" s="88"/>
      <c r="AK575" s="89"/>
      <c r="AL575" s="88"/>
      <c r="AM575" s="90"/>
    </row>
    <row r="576" ht="15.75" customHeight="1">
      <c r="X576" s="88"/>
      <c r="Y576" s="89"/>
      <c r="Z576" s="88"/>
      <c r="AA576" s="89"/>
      <c r="AB576" s="88"/>
      <c r="AC576" s="89"/>
      <c r="AD576" s="88"/>
      <c r="AE576" s="89"/>
      <c r="AF576" s="88"/>
      <c r="AG576" s="89"/>
      <c r="AH576" s="88"/>
      <c r="AI576" s="89"/>
      <c r="AJ576" s="88"/>
      <c r="AK576" s="89"/>
      <c r="AL576" s="88"/>
      <c r="AM576" s="90"/>
    </row>
    <row r="577" ht="15.75" customHeight="1">
      <c r="X577" s="88"/>
      <c r="Y577" s="89"/>
      <c r="Z577" s="88"/>
      <c r="AA577" s="89"/>
      <c r="AB577" s="88"/>
      <c r="AC577" s="89"/>
      <c r="AD577" s="88"/>
      <c r="AE577" s="89"/>
      <c r="AF577" s="88"/>
      <c r="AG577" s="89"/>
      <c r="AH577" s="88"/>
      <c r="AI577" s="89"/>
      <c r="AJ577" s="88"/>
      <c r="AK577" s="89"/>
      <c r="AL577" s="88"/>
      <c r="AM577" s="90"/>
    </row>
    <row r="578" ht="15.75" customHeight="1">
      <c r="X578" s="88"/>
      <c r="Y578" s="89"/>
      <c r="Z578" s="88"/>
      <c r="AA578" s="89"/>
      <c r="AB578" s="88"/>
      <c r="AC578" s="89"/>
      <c r="AD578" s="88"/>
      <c r="AE578" s="89"/>
      <c r="AF578" s="88"/>
      <c r="AG578" s="89"/>
      <c r="AH578" s="88"/>
      <c r="AI578" s="89"/>
      <c r="AJ578" s="88"/>
      <c r="AK578" s="89"/>
      <c r="AL578" s="88"/>
      <c r="AM578" s="90"/>
    </row>
    <row r="579" ht="15.75" customHeight="1">
      <c r="X579" s="88"/>
      <c r="Y579" s="89"/>
      <c r="Z579" s="88"/>
      <c r="AA579" s="89"/>
      <c r="AB579" s="88"/>
      <c r="AC579" s="89"/>
      <c r="AD579" s="88"/>
      <c r="AE579" s="89"/>
      <c r="AF579" s="88"/>
      <c r="AG579" s="89"/>
      <c r="AH579" s="88"/>
      <c r="AI579" s="89"/>
      <c r="AJ579" s="88"/>
      <c r="AK579" s="89"/>
      <c r="AL579" s="88"/>
      <c r="AM579" s="90"/>
    </row>
    <row r="580" ht="15.75" customHeight="1">
      <c r="X580" s="88"/>
      <c r="Y580" s="89"/>
      <c r="Z580" s="88"/>
      <c r="AA580" s="89"/>
      <c r="AB580" s="88"/>
      <c r="AC580" s="89"/>
      <c r="AD580" s="88"/>
      <c r="AE580" s="89"/>
      <c r="AF580" s="88"/>
      <c r="AG580" s="89"/>
      <c r="AH580" s="88"/>
      <c r="AI580" s="89"/>
      <c r="AJ580" s="88"/>
      <c r="AK580" s="89"/>
      <c r="AL580" s="88"/>
      <c r="AM580" s="90"/>
    </row>
    <row r="581" ht="15.75" customHeight="1">
      <c r="X581" s="88"/>
      <c r="Y581" s="89"/>
      <c r="Z581" s="88"/>
      <c r="AA581" s="89"/>
      <c r="AB581" s="88"/>
      <c r="AC581" s="89"/>
      <c r="AD581" s="88"/>
      <c r="AE581" s="89"/>
      <c r="AF581" s="88"/>
      <c r="AG581" s="89"/>
      <c r="AH581" s="88"/>
      <c r="AI581" s="89"/>
      <c r="AJ581" s="88"/>
      <c r="AK581" s="89"/>
      <c r="AL581" s="88"/>
      <c r="AM581" s="90"/>
    </row>
    <row r="582" ht="15.75" customHeight="1">
      <c r="X582" s="88"/>
      <c r="Y582" s="89"/>
      <c r="Z582" s="88"/>
      <c r="AA582" s="89"/>
      <c r="AB582" s="88"/>
      <c r="AC582" s="89"/>
      <c r="AD582" s="88"/>
      <c r="AE582" s="89"/>
      <c r="AF582" s="88"/>
      <c r="AG582" s="89"/>
      <c r="AH582" s="88"/>
      <c r="AI582" s="89"/>
      <c r="AJ582" s="88"/>
      <c r="AK582" s="89"/>
      <c r="AL582" s="88"/>
      <c r="AM582" s="90"/>
    </row>
    <row r="583" ht="15.75" customHeight="1">
      <c r="X583" s="88"/>
      <c r="Y583" s="89"/>
      <c r="Z583" s="88"/>
      <c r="AA583" s="89"/>
      <c r="AB583" s="88"/>
      <c r="AC583" s="89"/>
      <c r="AD583" s="88"/>
      <c r="AE583" s="89"/>
      <c r="AF583" s="88"/>
      <c r="AG583" s="89"/>
      <c r="AH583" s="88"/>
      <c r="AI583" s="89"/>
      <c r="AJ583" s="88"/>
      <c r="AK583" s="89"/>
      <c r="AL583" s="88"/>
      <c r="AM583" s="90"/>
    </row>
    <row r="584" ht="15.75" customHeight="1">
      <c r="X584" s="88"/>
      <c r="Y584" s="89"/>
      <c r="Z584" s="88"/>
      <c r="AA584" s="89"/>
      <c r="AB584" s="88"/>
      <c r="AC584" s="89"/>
      <c r="AD584" s="88"/>
      <c r="AE584" s="89"/>
      <c r="AF584" s="88"/>
      <c r="AG584" s="89"/>
      <c r="AH584" s="88"/>
      <c r="AI584" s="89"/>
      <c r="AJ584" s="88"/>
      <c r="AK584" s="89"/>
      <c r="AL584" s="88"/>
      <c r="AM584" s="90"/>
    </row>
    <row r="585" ht="15.75" customHeight="1">
      <c r="X585" s="88"/>
      <c r="Y585" s="89"/>
      <c r="Z585" s="88"/>
      <c r="AA585" s="89"/>
      <c r="AB585" s="88"/>
      <c r="AC585" s="89"/>
      <c r="AD585" s="88"/>
      <c r="AE585" s="89"/>
      <c r="AF585" s="88"/>
      <c r="AG585" s="89"/>
      <c r="AH585" s="88"/>
      <c r="AI585" s="89"/>
      <c r="AJ585" s="88"/>
      <c r="AK585" s="89"/>
      <c r="AL585" s="88"/>
      <c r="AM585" s="90"/>
    </row>
    <row r="586" ht="15.75" customHeight="1">
      <c r="X586" s="88"/>
      <c r="Y586" s="89"/>
      <c r="Z586" s="88"/>
      <c r="AA586" s="89"/>
      <c r="AB586" s="88"/>
      <c r="AC586" s="89"/>
      <c r="AD586" s="88"/>
      <c r="AE586" s="89"/>
      <c r="AF586" s="88"/>
      <c r="AG586" s="89"/>
      <c r="AH586" s="88"/>
      <c r="AI586" s="89"/>
      <c r="AJ586" s="88"/>
      <c r="AK586" s="89"/>
      <c r="AL586" s="88"/>
      <c r="AM586" s="90"/>
    </row>
    <row r="587" ht="15.75" customHeight="1">
      <c r="X587" s="88"/>
      <c r="Y587" s="89"/>
      <c r="Z587" s="88"/>
      <c r="AA587" s="89"/>
      <c r="AB587" s="88"/>
      <c r="AC587" s="89"/>
      <c r="AD587" s="88"/>
      <c r="AE587" s="89"/>
      <c r="AF587" s="88"/>
      <c r="AG587" s="89"/>
      <c r="AH587" s="88"/>
      <c r="AI587" s="89"/>
      <c r="AJ587" s="88"/>
      <c r="AK587" s="89"/>
      <c r="AL587" s="88"/>
      <c r="AM587" s="90"/>
    </row>
    <row r="588" ht="15.75" customHeight="1">
      <c r="X588" s="88"/>
      <c r="Y588" s="89"/>
      <c r="Z588" s="88"/>
      <c r="AA588" s="89"/>
      <c r="AB588" s="88"/>
      <c r="AC588" s="89"/>
      <c r="AD588" s="88"/>
      <c r="AE588" s="89"/>
      <c r="AF588" s="88"/>
      <c r="AG588" s="89"/>
      <c r="AH588" s="88"/>
      <c r="AI588" s="89"/>
      <c r="AJ588" s="88"/>
      <c r="AK588" s="89"/>
      <c r="AL588" s="88"/>
      <c r="AM588" s="90"/>
    </row>
    <row r="589" ht="15.75" customHeight="1">
      <c r="X589" s="88"/>
      <c r="Y589" s="89"/>
      <c r="Z589" s="88"/>
      <c r="AA589" s="89"/>
      <c r="AB589" s="88"/>
      <c r="AC589" s="89"/>
      <c r="AD589" s="88"/>
      <c r="AE589" s="89"/>
      <c r="AF589" s="88"/>
      <c r="AG589" s="89"/>
      <c r="AH589" s="88"/>
      <c r="AI589" s="89"/>
      <c r="AJ589" s="88"/>
      <c r="AK589" s="89"/>
      <c r="AL589" s="88"/>
      <c r="AM589" s="90"/>
    </row>
    <row r="590" ht="15.75" customHeight="1">
      <c r="X590" s="88"/>
      <c r="Y590" s="89"/>
      <c r="Z590" s="88"/>
      <c r="AA590" s="89"/>
      <c r="AB590" s="88"/>
      <c r="AC590" s="89"/>
      <c r="AD590" s="88"/>
      <c r="AE590" s="89"/>
      <c r="AF590" s="88"/>
      <c r="AG590" s="89"/>
      <c r="AH590" s="88"/>
      <c r="AI590" s="89"/>
      <c r="AJ590" s="88"/>
      <c r="AK590" s="89"/>
      <c r="AL590" s="88"/>
      <c r="AM590" s="90"/>
    </row>
    <row r="591" ht="15.75" customHeight="1">
      <c r="X591" s="88"/>
      <c r="Y591" s="89"/>
      <c r="Z591" s="88"/>
      <c r="AA591" s="89"/>
      <c r="AB591" s="88"/>
      <c r="AC591" s="89"/>
      <c r="AD591" s="88"/>
      <c r="AE591" s="89"/>
      <c r="AF591" s="88"/>
      <c r="AG591" s="89"/>
      <c r="AH591" s="88"/>
      <c r="AI591" s="89"/>
      <c r="AJ591" s="88"/>
      <c r="AK591" s="89"/>
      <c r="AL591" s="88"/>
      <c r="AM591" s="90"/>
    </row>
    <row r="592" ht="15.75" customHeight="1">
      <c r="X592" s="88"/>
      <c r="Y592" s="89"/>
      <c r="Z592" s="88"/>
      <c r="AA592" s="89"/>
      <c r="AB592" s="88"/>
      <c r="AC592" s="89"/>
      <c r="AD592" s="88"/>
      <c r="AE592" s="89"/>
      <c r="AF592" s="88"/>
      <c r="AG592" s="89"/>
      <c r="AH592" s="88"/>
      <c r="AI592" s="89"/>
      <c r="AJ592" s="88"/>
      <c r="AK592" s="89"/>
      <c r="AL592" s="88"/>
      <c r="AM592" s="90"/>
    </row>
    <row r="593" ht="15.75" customHeight="1">
      <c r="X593" s="88"/>
      <c r="Y593" s="89"/>
      <c r="Z593" s="88"/>
      <c r="AA593" s="89"/>
      <c r="AB593" s="88"/>
      <c r="AC593" s="89"/>
      <c r="AD593" s="88"/>
      <c r="AE593" s="89"/>
      <c r="AF593" s="88"/>
      <c r="AG593" s="89"/>
      <c r="AH593" s="88"/>
      <c r="AI593" s="89"/>
      <c r="AJ593" s="88"/>
      <c r="AK593" s="89"/>
      <c r="AL593" s="88"/>
      <c r="AM593" s="90"/>
    </row>
    <row r="594" ht="15.75" customHeight="1">
      <c r="X594" s="88"/>
      <c r="Y594" s="89"/>
      <c r="Z594" s="88"/>
      <c r="AA594" s="89"/>
      <c r="AB594" s="88"/>
      <c r="AC594" s="89"/>
      <c r="AD594" s="88"/>
      <c r="AE594" s="89"/>
      <c r="AF594" s="88"/>
      <c r="AG594" s="89"/>
      <c r="AH594" s="88"/>
      <c r="AI594" s="89"/>
      <c r="AJ594" s="88"/>
      <c r="AK594" s="89"/>
      <c r="AL594" s="88"/>
      <c r="AM594" s="90"/>
    </row>
    <row r="595" ht="15.75" customHeight="1">
      <c r="X595" s="88"/>
      <c r="Y595" s="89"/>
      <c r="Z595" s="88"/>
      <c r="AA595" s="89"/>
      <c r="AB595" s="88"/>
      <c r="AC595" s="89"/>
      <c r="AD595" s="88"/>
      <c r="AE595" s="89"/>
      <c r="AF595" s="88"/>
      <c r="AG595" s="89"/>
      <c r="AH595" s="88"/>
      <c r="AI595" s="89"/>
      <c r="AJ595" s="88"/>
      <c r="AK595" s="89"/>
      <c r="AL595" s="88"/>
      <c r="AM595" s="90"/>
    </row>
    <row r="596" ht="15.75" customHeight="1">
      <c r="X596" s="88"/>
      <c r="Y596" s="89"/>
      <c r="Z596" s="88"/>
      <c r="AA596" s="89"/>
      <c r="AB596" s="88"/>
      <c r="AC596" s="89"/>
      <c r="AD596" s="88"/>
      <c r="AE596" s="89"/>
      <c r="AF596" s="88"/>
      <c r="AG596" s="89"/>
      <c r="AH596" s="88"/>
      <c r="AI596" s="89"/>
      <c r="AJ596" s="88"/>
      <c r="AK596" s="89"/>
      <c r="AL596" s="88"/>
      <c r="AM596" s="90"/>
    </row>
    <row r="597" ht="15.75" customHeight="1">
      <c r="X597" s="88"/>
      <c r="Y597" s="89"/>
      <c r="Z597" s="88"/>
      <c r="AA597" s="89"/>
      <c r="AB597" s="88"/>
      <c r="AC597" s="89"/>
      <c r="AD597" s="88"/>
      <c r="AE597" s="89"/>
      <c r="AF597" s="88"/>
      <c r="AG597" s="89"/>
      <c r="AH597" s="88"/>
      <c r="AI597" s="89"/>
      <c r="AJ597" s="88"/>
      <c r="AK597" s="89"/>
      <c r="AL597" s="88"/>
      <c r="AM597" s="90"/>
    </row>
    <row r="598" ht="15.75" customHeight="1">
      <c r="X598" s="88"/>
      <c r="Y598" s="89"/>
      <c r="Z598" s="88"/>
      <c r="AA598" s="89"/>
      <c r="AB598" s="88"/>
      <c r="AC598" s="89"/>
      <c r="AD598" s="88"/>
      <c r="AE598" s="89"/>
      <c r="AF598" s="88"/>
      <c r="AG598" s="89"/>
      <c r="AH598" s="88"/>
      <c r="AI598" s="89"/>
      <c r="AJ598" s="88"/>
      <c r="AK598" s="89"/>
      <c r="AL598" s="88"/>
      <c r="AM598" s="90"/>
    </row>
    <row r="599" ht="15.75" customHeight="1">
      <c r="X599" s="88"/>
      <c r="Y599" s="89"/>
      <c r="Z599" s="88"/>
      <c r="AA599" s="89"/>
      <c r="AB599" s="88"/>
      <c r="AC599" s="89"/>
      <c r="AD599" s="88"/>
      <c r="AE599" s="89"/>
      <c r="AF599" s="88"/>
      <c r="AG599" s="89"/>
      <c r="AH599" s="88"/>
      <c r="AI599" s="89"/>
      <c r="AJ599" s="88"/>
      <c r="AK599" s="89"/>
      <c r="AL599" s="88"/>
      <c r="AM599" s="90"/>
    </row>
    <row r="600" ht="15.75" customHeight="1">
      <c r="X600" s="88"/>
      <c r="Y600" s="89"/>
      <c r="Z600" s="88"/>
      <c r="AA600" s="89"/>
      <c r="AB600" s="88"/>
      <c r="AC600" s="89"/>
      <c r="AD600" s="88"/>
      <c r="AE600" s="89"/>
      <c r="AF600" s="88"/>
      <c r="AG600" s="89"/>
      <c r="AH600" s="88"/>
      <c r="AI600" s="89"/>
      <c r="AJ600" s="88"/>
      <c r="AK600" s="89"/>
      <c r="AL600" s="88"/>
      <c r="AM600" s="90"/>
    </row>
    <row r="601" ht="15.75" customHeight="1">
      <c r="X601" s="88"/>
      <c r="Y601" s="89"/>
      <c r="Z601" s="88"/>
      <c r="AA601" s="89"/>
      <c r="AB601" s="88"/>
      <c r="AC601" s="89"/>
      <c r="AD601" s="88"/>
      <c r="AE601" s="89"/>
      <c r="AF601" s="88"/>
      <c r="AG601" s="89"/>
      <c r="AH601" s="88"/>
      <c r="AI601" s="89"/>
      <c r="AJ601" s="88"/>
      <c r="AK601" s="89"/>
      <c r="AL601" s="88"/>
      <c r="AM601" s="90"/>
    </row>
    <row r="602" ht="15.75" customHeight="1">
      <c r="X602" s="88"/>
      <c r="Y602" s="89"/>
      <c r="Z602" s="88"/>
      <c r="AA602" s="89"/>
      <c r="AB602" s="88"/>
      <c r="AC602" s="89"/>
      <c r="AD602" s="88"/>
      <c r="AE602" s="89"/>
      <c r="AF602" s="88"/>
      <c r="AG602" s="89"/>
      <c r="AH602" s="88"/>
      <c r="AI602" s="89"/>
      <c r="AJ602" s="88"/>
      <c r="AK602" s="89"/>
      <c r="AL602" s="88"/>
      <c r="AM602" s="90"/>
    </row>
    <row r="603" ht="15.75" customHeight="1">
      <c r="X603" s="88"/>
      <c r="Y603" s="89"/>
      <c r="Z603" s="88"/>
      <c r="AA603" s="89"/>
      <c r="AB603" s="88"/>
      <c r="AC603" s="89"/>
      <c r="AD603" s="88"/>
      <c r="AE603" s="89"/>
      <c r="AF603" s="88"/>
      <c r="AG603" s="89"/>
      <c r="AH603" s="88"/>
      <c r="AI603" s="89"/>
      <c r="AJ603" s="88"/>
      <c r="AK603" s="89"/>
      <c r="AL603" s="88"/>
      <c r="AM603" s="90"/>
    </row>
    <row r="604" ht="15.75" customHeight="1">
      <c r="X604" s="88"/>
      <c r="Y604" s="89"/>
      <c r="Z604" s="88"/>
      <c r="AA604" s="89"/>
      <c r="AB604" s="88"/>
      <c r="AC604" s="89"/>
      <c r="AD604" s="88"/>
      <c r="AE604" s="89"/>
      <c r="AF604" s="88"/>
      <c r="AG604" s="89"/>
      <c r="AH604" s="88"/>
      <c r="AI604" s="89"/>
      <c r="AJ604" s="88"/>
      <c r="AK604" s="89"/>
      <c r="AL604" s="88"/>
      <c r="AM604" s="90"/>
    </row>
    <row r="605" ht="15.75" customHeight="1">
      <c r="X605" s="88"/>
      <c r="Y605" s="89"/>
      <c r="Z605" s="88"/>
      <c r="AA605" s="89"/>
      <c r="AB605" s="88"/>
      <c r="AC605" s="89"/>
      <c r="AD605" s="88"/>
      <c r="AE605" s="89"/>
      <c r="AF605" s="88"/>
      <c r="AG605" s="89"/>
      <c r="AH605" s="88"/>
      <c r="AI605" s="89"/>
      <c r="AJ605" s="88"/>
      <c r="AK605" s="89"/>
      <c r="AL605" s="88"/>
      <c r="AM605" s="90"/>
    </row>
    <row r="606" ht="15.75" customHeight="1">
      <c r="X606" s="88"/>
      <c r="Y606" s="89"/>
      <c r="Z606" s="88"/>
      <c r="AA606" s="89"/>
      <c r="AB606" s="88"/>
      <c r="AC606" s="89"/>
      <c r="AD606" s="88"/>
      <c r="AE606" s="89"/>
      <c r="AF606" s="88"/>
      <c r="AG606" s="89"/>
      <c r="AH606" s="88"/>
      <c r="AI606" s="89"/>
      <c r="AJ606" s="88"/>
      <c r="AK606" s="89"/>
      <c r="AL606" s="88"/>
      <c r="AM606" s="90"/>
    </row>
    <row r="607" ht="15.75" customHeight="1">
      <c r="X607" s="88"/>
      <c r="Y607" s="89"/>
      <c r="Z607" s="88"/>
      <c r="AA607" s="89"/>
      <c r="AB607" s="88"/>
      <c r="AC607" s="89"/>
      <c r="AD607" s="88"/>
      <c r="AE607" s="89"/>
      <c r="AF607" s="88"/>
      <c r="AG607" s="89"/>
      <c r="AH607" s="88"/>
      <c r="AI607" s="89"/>
      <c r="AJ607" s="88"/>
      <c r="AK607" s="89"/>
      <c r="AL607" s="88"/>
      <c r="AM607" s="90"/>
    </row>
    <row r="608" ht="15.75" customHeight="1">
      <c r="X608" s="88"/>
      <c r="Y608" s="89"/>
      <c r="Z608" s="88"/>
      <c r="AA608" s="89"/>
      <c r="AB608" s="88"/>
      <c r="AC608" s="89"/>
      <c r="AD608" s="88"/>
      <c r="AE608" s="89"/>
      <c r="AF608" s="88"/>
      <c r="AG608" s="89"/>
      <c r="AH608" s="88"/>
      <c r="AI608" s="89"/>
      <c r="AJ608" s="88"/>
      <c r="AK608" s="89"/>
      <c r="AL608" s="88"/>
      <c r="AM608" s="90"/>
    </row>
    <row r="609" ht="15.75" customHeight="1">
      <c r="X609" s="88"/>
      <c r="Y609" s="89"/>
      <c r="Z609" s="88"/>
      <c r="AA609" s="89"/>
      <c r="AB609" s="88"/>
      <c r="AC609" s="89"/>
      <c r="AD609" s="88"/>
      <c r="AE609" s="89"/>
      <c r="AF609" s="88"/>
      <c r="AG609" s="89"/>
      <c r="AH609" s="88"/>
      <c r="AI609" s="89"/>
      <c r="AJ609" s="88"/>
      <c r="AK609" s="89"/>
      <c r="AL609" s="88"/>
      <c r="AM609" s="90"/>
    </row>
    <row r="610" ht="15.75" customHeight="1">
      <c r="X610" s="88"/>
      <c r="Y610" s="89"/>
      <c r="Z610" s="88"/>
      <c r="AA610" s="89"/>
      <c r="AB610" s="88"/>
      <c r="AC610" s="89"/>
      <c r="AD610" s="88"/>
      <c r="AE610" s="89"/>
      <c r="AF610" s="88"/>
      <c r="AG610" s="89"/>
      <c r="AH610" s="88"/>
      <c r="AI610" s="89"/>
      <c r="AJ610" s="88"/>
      <c r="AK610" s="89"/>
      <c r="AL610" s="88"/>
      <c r="AM610" s="90"/>
    </row>
    <row r="611" ht="15.75" customHeight="1">
      <c r="X611" s="88"/>
      <c r="Y611" s="89"/>
      <c r="Z611" s="88"/>
      <c r="AA611" s="89"/>
      <c r="AB611" s="88"/>
      <c r="AC611" s="89"/>
      <c r="AD611" s="88"/>
      <c r="AE611" s="89"/>
      <c r="AF611" s="88"/>
      <c r="AG611" s="89"/>
      <c r="AH611" s="88"/>
      <c r="AI611" s="89"/>
      <c r="AJ611" s="88"/>
      <c r="AK611" s="89"/>
      <c r="AL611" s="88"/>
      <c r="AM611" s="90"/>
    </row>
    <row r="612" ht="15.75" customHeight="1">
      <c r="X612" s="88"/>
      <c r="Y612" s="89"/>
      <c r="Z612" s="88"/>
      <c r="AA612" s="89"/>
      <c r="AB612" s="88"/>
      <c r="AC612" s="89"/>
      <c r="AD612" s="88"/>
      <c r="AE612" s="89"/>
      <c r="AF612" s="88"/>
      <c r="AG612" s="89"/>
      <c r="AH612" s="88"/>
      <c r="AI612" s="89"/>
      <c r="AJ612" s="88"/>
      <c r="AK612" s="89"/>
      <c r="AL612" s="88"/>
      <c r="AM612" s="90"/>
    </row>
    <row r="613" ht="15.75" customHeight="1">
      <c r="X613" s="88"/>
      <c r="Y613" s="89"/>
      <c r="Z613" s="88"/>
      <c r="AA613" s="89"/>
      <c r="AB613" s="88"/>
      <c r="AC613" s="89"/>
      <c r="AD613" s="88"/>
      <c r="AE613" s="89"/>
      <c r="AF613" s="88"/>
      <c r="AG613" s="89"/>
      <c r="AH613" s="88"/>
      <c r="AI613" s="89"/>
      <c r="AJ613" s="88"/>
      <c r="AK613" s="89"/>
      <c r="AL613" s="88"/>
      <c r="AM613" s="90"/>
    </row>
    <row r="614" ht="15.75" customHeight="1">
      <c r="X614" s="88"/>
      <c r="Y614" s="89"/>
      <c r="Z614" s="88"/>
      <c r="AA614" s="89"/>
      <c r="AB614" s="88"/>
      <c r="AC614" s="89"/>
      <c r="AD614" s="88"/>
      <c r="AE614" s="89"/>
      <c r="AF614" s="88"/>
      <c r="AG614" s="89"/>
      <c r="AH614" s="88"/>
      <c r="AI614" s="89"/>
      <c r="AJ614" s="88"/>
      <c r="AK614" s="89"/>
      <c r="AL614" s="88"/>
      <c r="AM614" s="90"/>
    </row>
    <row r="615" ht="15.75" customHeight="1">
      <c r="X615" s="88"/>
      <c r="Y615" s="89"/>
      <c r="Z615" s="88"/>
      <c r="AA615" s="89"/>
      <c r="AB615" s="88"/>
      <c r="AC615" s="89"/>
      <c r="AD615" s="88"/>
      <c r="AE615" s="89"/>
      <c r="AF615" s="88"/>
      <c r="AG615" s="89"/>
      <c r="AH615" s="88"/>
      <c r="AI615" s="89"/>
      <c r="AJ615" s="88"/>
      <c r="AK615" s="89"/>
      <c r="AL615" s="88"/>
      <c r="AM615" s="90"/>
    </row>
    <row r="616" ht="15.75" customHeight="1">
      <c r="X616" s="88"/>
      <c r="Y616" s="89"/>
      <c r="Z616" s="88"/>
      <c r="AA616" s="89"/>
      <c r="AB616" s="88"/>
      <c r="AC616" s="89"/>
      <c r="AD616" s="88"/>
      <c r="AE616" s="89"/>
      <c r="AF616" s="88"/>
      <c r="AG616" s="89"/>
      <c r="AH616" s="88"/>
      <c r="AI616" s="89"/>
      <c r="AJ616" s="88"/>
      <c r="AK616" s="89"/>
      <c r="AL616" s="88"/>
      <c r="AM616" s="90"/>
    </row>
    <row r="617" ht="15.75" customHeight="1">
      <c r="X617" s="88"/>
      <c r="Y617" s="89"/>
      <c r="Z617" s="88"/>
      <c r="AA617" s="89"/>
      <c r="AB617" s="88"/>
      <c r="AC617" s="89"/>
      <c r="AD617" s="88"/>
      <c r="AE617" s="89"/>
      <c r="AF617" s="88"/>
      <c r="AG617" s="89"/>
      <c r="AH617" s="88"/>
      <c r="AI617" s="89"/>
      <c r="AJ617" s="88"/>
      <c r="AK617" s="89"/>
      <c r="AL617" s="88"/>
      <c r="AM617" s="90"/>
    </row>
    <row r="618" ht="15.75" customHeight="1">
      <c r="X618" s="88"/>
      <c r="Y618" s="89"/>
      <c r="Z618" s="88"/>
      <c r="AA618" s="89"/>
      <c r="AB618" s="88"/>
      <c r="AC618" s="89"/>
      <c r="AD618" s="88"/>
      <c r="AE618" s="89"/>
      <c r="AF618" s="88"/>
      <c r="AG618" s="89"/>
      <c r="AH618" s="88"/>
      <c r="AI618" s="89"/>
      <c r="AJ618" s="88"/>
      <c r="AK618" s="89"/>
      <c r="AL618" s="88"/>
      <c r="AM618" s="90"/>
    </row>
    <row r="619" ht="15.75" customHeight="1">
      <c r="X619" s="88"/>
      <c r="Y619" s="89"/>
      <c r="Z619" s="88"/>
      <c r="AA619" s="89"/>
      <c r="AB619" s="88"/>
      <c r="AC619" s="89"/>
      <c r="AD619" s="88"/>
      <c r="AE619" s="89"/>
      <c r="AF619" s="88"/>
      <c r="AG619" s="89"/>
      <c r="AH619" s="88"/>
      <c r="AI619" s="89"/>
      <c r="AJ619" s="88"/>
      <c r="AK619" s="89"/>
      <c r="AL619" s="88"/>
      <c r="AM619" s="90"/>
    </row>
    <row r="620" ht="15.75" customHeight="1">
      <c r="X620" s="88"/>
      <c r="Y620" s="89"/>
      <c r="Z620" s="88"/>
      <c r="AA620" s="89"/>
      <c r="AB620" s="88"/>
      <c r="AC620" s="89"/>
      <c r="AD620" s="88"/>
      <c r="AE620" s="89"/>
      <c r="AF620" s="88"/>
      <c r="AG620" s="89"/>
      <c r="AH620" s="88"/>
      <c r="AI620" s="89"/>
      <c r="AJ620" s="88"/>
      <c r="AK620" s="89"/>
      <c r="AL620" s="88"/>
      <c r="AM620" s="90"/>
    </row>
    <row r="621" ht="15.75" customHeight="1">
      <c r="X621" s="88"/>
      <c r="Y621" s="89"/>
      <c r="Z621" s="88"/>
      <c r="AA621" s="89"/>
      <c r="AB621" s="88"/>
      <c r="AC621" s="89"/>
      <c r="AD621" s="88"/>
      <c r="AE621" s="89"/>
      <c r="AF621" s="88"/>
      <c r="AG621" s="89"/>
      <c r="AH621" s="88"/>
      <c r="AI621" s="89"/>
      <c r="AJ621" s="88"/>
      <c r="AK621" s="89"/>
      <c r="AL621" s="88"/>
      <c r="AM621" s="90"/>
    </row>
    <row r="622" ht="15.75" customHeight="1">
      <c r="X622" s="88"/>
      <c r="Y622" s="89"/>
      <c r="Z622" s="88"/>
      <c r="AA622" s="89"/>
      <c r="AB622" s="88"/>
      <c r="AC622" s="89"/>
      <c r="AD622" s="88"/>
      <c r="AE622" s="89"/>
      <c r="AF622" s="88"/>
      <c r="AG622" s="89"/>
      <c r="AH622" s="88"/>
      <c r="AI622" s="89"/>
      <c r="AJ622" s="88"/>
      <c r="AK622" s="89"/>
      <c r="AL622" s="88"/>
      <c r="AM622" s="90"/>
    </row>
    <row r="623" ht="15.75" customHeight="1">
      <c r="X623" s="88"/>
      <c r="Y623" s="89"/>
      <c r="Z623" s="88"/>
      <c r="AA623" s="89"/>
      <c r="AB623" s="88"/>
      <c r="AC623" s="89"/>
      <c r="AD623" s="88"/>
      <c r="AE623" s="89"/>
      <c r="AF623" s="88"/>
      <c r="AG623" s="89"/>
      <c r="AH623" s="88"/>
      <c r="AI623" s="89"/>
      <c r="AJ623" s="88"/>
      <c r="AK623" s="89"/>
      <c r="AL623" s="88"/>
      <c r="AM623" s="90"/>
    </row>
    <row r="624" ht="15.75" customHeight="1">
      <c r="X624" s="88"/>
      <c r="Y624" s="89"/>
      <c r="Z624" s="88"/>
      <c r="AA624" s="89"/>
      <c r="AB624" s="88"/>
      <c r="AC624" s="89"/>
      <c r="AD624" s="88"/>
      <c r="AE624" s="89"/>
      <c r="AF624" s="88"/>
      <c r="AG624" s="89"/>
      <c r="AH624" s="88"/>
      <c r="AI624" s="89"/>
      <c r="AJ624" s="88"/>
      <c r="AK624" s="89"/>
      <c r="AL624" s="88"/>
      <c r="AM624" s="90"/>
    </row>
    <row r="625" ht="15.75" customHeight="1">
      <c r="X625" s="88"/>
      <c r="Y625" s="89"/>
      <c r="Z625" s="88"/>
      <c r="AA625" s="89"/>
      <c r="AB625" s="88"/>
      <c r="AC625" s="89"/>
      <c r="AD625" s="88"/>
      <c r="AE625" s="89"/>
      <c r="AF625" s="88"/>
      <c r="AG625" s="89"/>
      <c r="AH625" s="88"/>
      <c r="AI625" s="89"/>
      <c r="AJ625" s="88"/>
      <c r="AK625" s="89"/>
      <c r="AL625" s="88"/>
      <c r="AM625" s="90"/>
    </row>
    <row r="626" ht="15.75" customHeight="1">
      <c r="X626" s="88"/>
      <c r="Y626" s="89"/>
      <c r="Z626" s="88"/>
      <c r="AA626" s="89"/>
      <c r="AB626" s="88"/>
      <c r="AC626" s="89"/>
      <c r="AD626" s="88"/>
      <c r="AE626" s="89"/>
      <c r="AF626" s="88"/>
      <c r="AG626" s="89"/>
      <c r="AH626" s="88"/>
      <c r="AI626" s="89"/>
      <c r="AJ626" s="88"/>
      <c r="AK626" s="89"/>
      <c r="AL626" s="88"/>
      <c r="AM626" s="90"/>
    </row>
    <row r="627" ht="15.75" customHeight="1">
      <c r="X627" s="88"/>
      <c r="Y627" s="89"/>
      <c r="Z627" s="88"/>
      <c r="AA627" s="89"/>
      <c r="AB627" s="88"/>
      <c r="AC627" s="89"/>
      <c r="AD627" s="88"/>
      <c r="AE627" s="89"/>
      <c r="AF627" s="88"/>
      <c r="AG627" s="89"/>
      <c r="AH627" s="88"/>
      <c r="AI627" s="89"/>
      <c r="AJ627" s="88"/>
      <c r="AK627" s="89"/>
      <c r="AL627" s="88"/>
      <c r="AM627" s="90"/>
    </row>
    <row r="628" ht="15.75" customHeight="1">
      <c r="X628" s="88"/>
      <c r="Y628" s="89"/>
      <c r="Z628" s="88"/>
      <c r="AA628" s="89"/>
      <c r="AB628" s="88"/>
      <c r="AC628" s="89"/>
      <c r="AD628" s="88"/>
      <c r="AE628" s="89"/>
      <c r="AF628" s="88"/>
      <c r="AG628" s="89"/>
      <c r="AH628" s="88"/>
      <c r="AI628" s="89"/>
      <c r="AJ628" s="88"/>
      <c r="AK628" s="89"/>
      <c r="AL628" s="88"/>
      <c r="AM628" s="90"/>
    </row>
    <row r="629" ht="15.75" customHeight="1">
      <c r="X629" s="88"/>
      <c r="Y629" s="89"/>
      <c r="Z629" s="88"/>
      <c r="AA629" s="89"/>
      <c r="AB629" s="88"/>
      <c r="AC629" s="89"/>
      <c r="AD629" s="88"/>
      <c r="AE629" s="89"/>
      <c r="AF629" s="88"/>
      <c r="AG629" s="89"/>
      <c r="AH629" s="88"/>
      <c r="AI629" s="89"/>
      <c r="AJ629" s="88"/>
      <c r="AK629" s="89"/>
      <c r="AL629" s="88"/>
      <c r="AM629" s="90"/>
    </row>
    <row r="630" ht="15.75" customHeight="1">
      <c r="X630" s="88"/>
      <c r="Y630" s="89"/>
      <c r="Z630" s="88"/>
      <c r="AA630" s="89"/>
      <c r="AB630" s="88"/>
      <c r="AC630" s="89"/>
      <c r="AD630" s="88"/>
      <c r="AE630" s="89"/>
      <c r="AF630" s="88"/>
      <c r="AG630" s="89"/>
      <c r="AH630" s="88"/>
      <c r="AI630" s="89"/>
      <c r="AJ630" s="88"/>
      <c r="AK630" s="89"/>
      <c r="AL630" s="88"/>
      <c r="AM630" s="90"/>
    </row>
    <row r="631" ht="15.75" customHeight="1">
      <c r="X631" s="88"/>
      <c r="Y631" s="89"/>
      <c r="Z631" s="88"/>
      <c r="AA631" s="89"/>
      <c r="AB631" s="88"/>
      <c r="AC631" s="89"/>
      <c r="AD631" s="88"/>
      <c r="AE631" s="89"/>
      <c r="AF631" s="88"/>
      <c r="AG631" s="89"/>
      <c r="AH631" s="88"/>
      <c r="AI631" s="89"/>
      <c r="AJ631" s="88"/>
      <c r="AK631" s="89"/>
      <c r="AL631" s="88"/>
      <c r="AM631" s="90"/>
    </row>
    <row r="632" ht="15.75" customHeight="1">
      <c r="X632" s="88"/>
      <c r="Y632" s="89"/>
      <c r="Z632" s="88"/>
      <c r="AA632" s="89"/>
      <c r="AB632" s="88"/>
      <c r="AC632" s="89"/>
      <c r="AD632" s="88"/>
      <c r="AE632" s="89"/>
      <c r="AF632" s="88"/>
      <c r="AG632" s="89"/>
      <c r="AH632" s="88"/>
      <c r="AI632" s="89"/>
      <c r="AJ632" s="88"/>
      <c r="AK632" s="89"/>
      <c r="AL632" s="88"/>
      <c r="AM632" s="90"/>
    </row>
    <row r="633" ht="15.75" customHeight="1">
      <c r="X633" s="88"/>
      <c r="Y633" s="89"/>
      <c r="Z633" s="88"/>
      <c r="AA633" s="89"/>
      <c r="AB633" s="88"/>
      <c r="AC633" s="89"/>
      <c r="AD633" s="88"/>
      <c r="AE633" s="89"/>
      <c r="AF633" s="88"/>
      <c r="AG633" s="89"/>
      <c r="AH633" s="88"/>
      <c r="AI633" s="89"/>
      <c r="AJ633" s="88"/>
      <c r="AK633" s="89"/>
      <c r="AL633" s="88"/>
      <c r="AM633" s="90"/>
    </row>
    <row r="634" ht="15.75" customHeight="1">
      <c r="X634" s="88"/>
      <c r="Y634" s="89"/>
      <c r="Z634" s="88"/>
      <c r="AA634" s="89"/>
      <c r="AB634" s="88"/>
      <c r="AC634" s="89"/>
      <c r="AD634" s="88"/>
      <c r="AE634" s="89"/>
      <c r="AF634" s="88"/>
      <c r="AG634" s="89"/>
      <c r="AH634" s="88"/>
      <c r="AI634" s="89"/>
      <c r="AJ634" s="88"/>
      <c r="AK634" s="89"/>
      <c r="AL634" s="88"/>
      <c r="AM634" s="90"/>
    </row>
    <row r="635" ht="15.75" customHeight="1">
      <c r="X635" s="88"/>
      <c r="Y635" s="89"/>
      <c r="Z635" s="88"/>
      <c r="AA635" s="89"/>
      <c r="AB635" s="88"/>
      <c r="AC635" s="89"/>
      <c r="AD635" s="88"/>
      <c r="AE635" s="89"/>
      <c r="AF635" s="88"/>
      <c r="AG635" s="89"/>
      <c r="AH635" s="88"/>
      <c r="AI635" s="89"/>
      <c r="AJ635" s="88"/>
      <c r="AK635" s="89"/>
      <c r="AL635" s="88"/>
      <c r="AM635" s="90"/>
    </row>
    <row r="636" ht="15.75" customHeight="1">
      <c r="X636" s="88"/>
      <c r="Y636" s="89"/>
      <c r="Z636" s="88"/>
      <c r="AA636" s="89"/>
      <c r="AB636" s="88"/>
      <c r="AC636" s="89"/>
      <c r="AD636" s="88"/>
      <c r="AE636" s="89"/>
      <c r="AF636" s="88"/>
      <c r="AG636" s="89"/>
      <c r="AH636" s="88"/>
      <c r="AI636" s="89"/>
      <c r="AJ636" s="88"/>
      <c r="AK636" s="89"/>
      <c r="AL636" s="88"/>
      <c r="AM636" s="90"/>
    </row>
    <row r="637" ht="15.75" customHeight="1">
      <c r="X637" s="88"/>
      <c r="Y637" s="89"/>
      <c r="Z637" s="88"/>
      <c r="AA637" s="89"/>
      <c r="AB637" s="88"/>
      <c r="AC637" s="89"/>
      <c r="AD637" s="88"/>
      <c r="AE637" s="89"/>
      <c r="AF637" s="88"/>
      <c r="AG637" s="89"/>
      <c r="AH637" s="88"/>
      <c r="AI637" s="89"/>
      <c r="AJ637" s="88"/>
      <c r="AK637" s="89"/>
      <c r="AL637" s="88"/>
      <c r="AM637" s="90"/>
    </row>
    <row r="638" ht="15.75" customHeight="1">
      <c r="X638" s="88"/>
      <c r="Y638" s="89"/>
      <c r="Z638" s="88"/>
      <c r="AA638" s="89"/>
      <c r="AB638" s="88"/>
      <c r="AC638" s="89"/>
      <c r="AD638" s="88"/>
      <c r="AE638" s="89"/>
      <c r="AF638" s="88"/>
      <c r="AG638" s="89"/>
      <c r="AH638" s="88"/>
      <c r="AI638" s="89"/>
      <c r="AJ638" s="88"/>
      <c r="AK638" s="89"/>
      <c r="AL638" s="88"/>
      <c r="AM638" s="90"/>
    </row>
    <row r="639" ht="15.75" customHeight="1">
      <c r="X639" s="88"/>
      <c r="Y639" s="89"/>
      <c r="Z639" s="88"/>
      <c r="AA639" s="89"/>
      <c r="AB639" s="88"/>
      <c r="AC639" s="89"/>
      <c r="AD639" s="88"/>
      <c r="AE639" s="89"/>
      <c r="AF639" s="88"/>
      <c r="AG639" s="89"/>
      <c r="AH639" s="88"/>
      <c r="AI639" s="89"/>
      <c r="AJ639" s="88"/>
      <c r="AK639" s="89"/>
      <c r="AL639" s="88"/>
      <c r="AM639" s="90"/>
    </row>
    <row r="640" ht="15.75" customHeight="1">
      <c r="X640" s="88"/>
      <c r="Y640" s="89"/>
      <c r="Z640" s="88"/>
      <c r="AA640" s="89"/>
      <c r="AB640" s="88"/>
      <c r="AC640" s="89"/>
      <c r="AD640" s="88"/>
      <c r="AE640" s="89"/>
      <c r="AF640" s="88"/>
      <c r="AG640" s="89"/>
      <c r="AH640" s="88"/>
      <c r="AI640" s="89"/>
      <c r="AJ640" s="88"/>
      <c r="AK640" s="89"/>
      <c r="AL640" s="88"/>
      <c r="AM640" s="90"/>
    </row>
    <row r="641" ht="15.75" customHeight="1">
      <c r="X641" s="88"/>
      <c r="Y641" s="89"/>
      <c r="Z641" s="88"/>
      <c r="AA641" s="89"/>
      <c r="AB641" s="88"/>
      <c r="AC641" s="89"/>
      <c r="AD641" s="88"/>
      <c r="AE641" s="89"/>
      <c r="AF641" s="88"/>
      <c r="AG641" s="89"/>
      <c r="AH641" s="88"/>
      <c r="AI641" s="89"/>
      <c r="AJ641" s="88"/>
      <c r="AK641" s="89"/>
      <c r="AL641" s="88"/>
      <c r="AM641" s="90"/>
    </row>
    <row r="642" ht="15.75" customHeight="1">
      <c r="X642" s="88"/>
      <c r="Y642" s="89"/>
      <c r="Z642" s="88"/>
      <c r="AA642" s="89"/>
      <c r="AB642" s="88"/>
      <c r="AC642" s="89"/>
      <c r="AD642" s="88"/>
      <c r="AE642" s="89"/>
      <c r="AF642" s="88"/>
      <c r="AG642" s="89"/>
      <c r="AH642" s="88"/>
      <c r="AI642" s="89"/>
      <c r="AJ642" s="88"/>
      <c r="AK642" s="89"/>
      <c r="AL642" s="88"/>
      <c r="AM642" s="90"/>
    </row>
    <row r="643" ht="15.75" customHeight="1">
      <c r="X643" s="88"/>
      <c r="Y643" s="89"/>
      <c r="Z643" s="88"/>
      <c r="AA643" s="89"/>
      <c r="AB643" s="88"/>
      <c r="AC643" s="89"/>
      <c r="AD643" s="88"/>
      <c r="AE643" s="89"/>
      <c r="AF643" s="88"/>
      <c r="AG643" s="89"/>
      <c r="AH643" s="88"/>
      <c r="AI643" s="89"/>
      <c r="AJ643" s="88"/>
      <c r="AK643" s="89"/>
      <c r="AL643" s="88"/>
      <c r="AM643" s="90"/>
    </row>
    <row r="644" ht="15.75" customHeight="1">
      <c r="X644" s="88"/>
      <c r="Y644" s="89"/>
      <c r="Z644" s="88"/>
      <c r="AA644" s="89"/>
      <c r="AB644" s="88"/>
      <c r="AC644" s="89"/>
      <c r="AD644" s="88"/>
      <c r="AE644" s="89"/>
      <c r="AF644" s="88"/>
      <c r="AG644" s="89"/>
      <c r="AH644" s="88"/>
      <c r="AI644" s="89"/>
      <c r="AJ644" s="88"/>
      <c r="AK644" s="89"/>
      <c r="AL644" s="88"/>
      <c r="AM644" s="90"/>
    </row>
    <row r="645" ht="15.75" customHeight="1">
      <c r="X645" s="88"/>
      <c r="Y645" s="89"/>
      <c r="Z645" s="88"/>
      <c r="AA645" s="89"/>
      <c r="AB645" s="88"/>
      <c r="AC645" s="89"/>
      <c r="AD645" s="88"/>
      <c r="AE645" s="89"/>
      <c r="AF645" s="88"/>
      <c r="AG645" s="89"/>
      <c r="AH645" s="88"/>
      <c r="AI645" s="89"/>
      <c r="AJ645" s="88"/>
      <c r="AK645" s="89"/>
      <c r="AL645" s="88"/>
      <c r="AM645" s="90"/>
    </row>
    <row r="646" ht="15.75" customHeight="1">
      <c r="X646" s="88"/>
      <c r="Y646" s="89"/>
      <c r="Z646" s="88"/>
      <c r="AA646" s="89"/>
      <c r="AB646" s="88"/>
      <c r="AC646" s="89"/>
      <c r="AD646" s="88"/>
      <c r="AE646" s="89"/>
      <c r="AF646" s="88"/>
      <c r="AG646" s="89"/>
      <c r="AH646" s="88"/>
      <c r="AI646" s="89"/>
      <c r="AJ646" s="88"/>
      <c r="AK646" s="89"/>
      <c r="AL646" s="88"/>
      <c r="AM646" s="90"/>
    </row>
    <row r="647" ht="15.75" customHeight="1">
      <c r="X647" s="88"/>
      <c r="Y647" s="89"/>
      <c r="Z647" s="88"/>
      <c r="AA647" s="89"/>
      <c r="AB647" s="88"/>
      <c r="AC647" s="89"/>
      <c r="AD647" s="88"/>
      <c r="AE647" s="89"/>
      <c r="AF647" s="88"/>
      <c r="AG647" s="89"/>
      <c r="AH647" s="88"/>
      <c r="AI647" s="89"/>
      <c r="AJ647" s="88"/>
      <c r="AK647" s="89"/>
      <c r="AL647" s="88"/>
      <c r="AM647" s="90"/>
    </row>
    <row r="648" ht="15.75" customHeight="1">
      <c r="X648" s="88"/>
      <c r="Y648" s="89"/>
      <c r="Z648" s="88"/>
      <c r="AA648" s="89"/>
      <c r="AB648" s="88"/>
      <c r="AC648" s="89"/>
      <c r="AD648" s="88"/>
      <c r="AE648" s="89"/>
      <c r="AF648" s="88"/>
      <c r="AG648" s="89"/>
      <c r="AH648" s="88"/>
      <c r="AI648" s="89"/>
      <c r="AJ648" s="88"/>
      <c r="AK648" s="89"/>
      <c r="AL648" s="88"/>
      <c r="AM648" s="90"/>
    </row>
    <row r="649" ht="15.75" customHeight="1">
      <c r="X649" s="88"/>
      <c r="Y649" s="89"/>
      <c r="Z649" s="88"/>
      <c r="AA649" s="89"/>
      <c r="AB649" s="88"/>
      <c r="AC649" s="89"/>
      <c r="AD649" s="88"/>
      <c r="AE649" s="89"/>
      <c r="AF649" s="88"/>
      <c r="AG649" s="89"/>
      <c r="AH649" s="88"/>
      <c r="AI649" s="89"/>
      <c r="AJ649" s="88"/>
      <c r="AK649" s="89"/>
      <c r="AL649" s="88"/>
      <c r="AM649" s="90"/>
    </row>
    <row r="650" ht="15.75" customHeight="1">
      <c r="X650" s="88"/>
      <c r="Y650" s="89"/>
      <c r="Z650" s="88"/>
      <c r="AA650" s="89"/>
      <c r="AB650" s="88"/>
      <c r="AC650" s="89"/>
      <c r="AD650" s="88"/>
      <c r="AE650" s="89"/>
      <c r="AF650" s="88"/>
      <c r="AG650" s="89"/>
      <c r="AH650" s="88"/>
      <c r="AI650" s="89"/>
      <c r="AJ650" s="88"/>
      <c r="AK650" s="89"/>
      <c r="AL650" s="88"/>
      <c r="AM650" s="90"/>
    </row>
    <row r="651" ht="15.75" customHeight="1">
      <c r="X651" s="88"/>
      <c r="Y651" s="89"/>
      <c r="Z651" s="88"/>
      <c r="AA651" s="89"/>
      <c r="AB651" s="88"/>
      <c r="AC651" s="89"/>
      <c r="AD651" s="88"/>
      <c r="AE651" s="89"/>
      <c r="AF651" s="88"/>
      <c r="AG651" s="89"/>
      <c r="AH651" s="88"/>
      <c r="AI651" s="89"/>
      <c r="AJ651" s="88"/>
      <c r="AK651" s="89"/>
      <c r="AL651" s="88"/>
      <c r="AM651" s="90"/>
    </row>
    <row r="652" ht="15.75" customHeight="1">
      <c r="X652" s="88"/>
      <c r="Y652" s="89"/>
      <c r="Z652" s="88"/>
      <c r="AA652" s="89"/>
      <c r="AB652" s="88"/>
      <c r="AC652" s="89"/>
      <c r="AD652" s="88"/>
      <c r="AE652" s="89"/>
      <c r="AF652" s="88"/>
      <c r="AG652" s="89"/>
      <c r="AH652" s="88"/>
      <c r="AI652" s="89"/>
      <c r="AJ652" s="88"/>
      <c r="AK652" s="89"/>
      <c r="AL652" s="88"/>
      <c r="AM652" s="90"/>
    </row>
    <row r="653" ht="15.75" customHeight="1">
      <c r="X653" s="88"/>
      <c r="Y653" s="89"/>
      <c r="Z653" s="88"/>
      <c r="AA653" s="89"/>
      <c r="AB653" s="88"/>
      <c r="AC653" s="89"/>
      <c r="AD653" s="88"/>
      <c r="AE653" s="89"/>
      <c r="AF653" s="88"/>
      <c r="AG653" s="89"/>
      <c r="AH653" s="88"/>
      <c r="AI653" s="89"/>
      <c r="AJ653" s="88"/>
      <c r="AK653" s="89"/>
      <c r="AL653" s="88"/>
      <c r="AM653" s="90"/>
    </row>
    <row r="654" ht="15.75" customHeight="1">
      <c r="X654" s="88"/>
      <c r="Y654" s="89"/>
      <c r="Z654" s="88"/>
      <c r="AA654" s="89"/>
      <c r="AB654" s="88"/>
      <c r="AC654" s="89"/>
      <c r="AD654" s="88"/>
      <c r="AE654" s="89"/>
      <c r="AF654" s="88"/>
      <c r="AG654" s="89"/>
      <c r="AH654" s="88"/>
      <c r="AI654" s="89"/>
      <c r="AJ654" s="88"/>
      <c r="AK654" s="89"/>
      <c r="AL654" s="88"/>
      <c r="AM654" s="90"/>
    </row>
    <row r="655" ht="15.75" customHeight="1">
      <c r="X655" s="88"/>
      <c r="Y655" s="89"/>
      <c r="Z655" s="88"/>
      <c r="AA655" s="89"/>
      <c r="AB655" s="88"/>
      <c r="AC655" s="89"/>
      <c r="AD655" s="88"/>
      <c r="AE655" s="89"/>
      <c r="AF655" s="88"/>
      <c r="AG655" s="89"/>
      <c r="AH655" s="88"/>
      <c r="AI655" s="89"/>
      <c r="AJ655" s="88"/>
      <c r="AK655" s="89"/>
      <c r="AL655" s="88"/>
      <c r="AM655" s="90"/>
    </row>
    <row r="656" ht="15.75" customHeight="1">
      <c r="X656" s="88"/>
      <c r="Y656" s="89"/>
      <c r="Z656" s="88"/>
      <c r="AA656" s="89"/>
      <c r="AB656" s="88"/>
      <c r="AC656" s="89"/>
      <c r="AD656" s="88"/>
      <c r="AE656" s="89"/>
      <c r="AF656" s="88"/>
      <c r="AG656" s="89"/>
      <c r="AH656" s="88"/>
      <c r="AI656" s="89"/>
      <c r="AJ656" s="88"/>
      <c r="AK656" s="89"/>
      <c r="AL656" s="88"/>
      <c r="AM656" s="90"/>
    </row>
    <row r="657" ht="15.75" customHeight="1">
      <c r="X657" s="88"/>
      <c r="Y657" s="89"/>
      <c r="Z657" s="88"/>
      <c r="AA657" s="89"/>
      <c r="AB657" s="88"/>
      <c r="AC657" s="89"/>
      <c r="AD657" s="88"/>
      <c r="AE657" s="89"/>
      <c r="AF657" s="88"/>
      <c r="AG657" s="89"/>
      <c r="AH657" s="88"/>
      <c r="AI657" s="89"/>
      <c r="AJ657" s="88"/>
      <c r="AK657" s="89"/>
      <c r="AL657" s="88"/>
      <c r="AM657" s="90"/>
    </row>
    <row r="658" ht="15.75" customHeight="1">
      <c r="X658" s="88"/>
      <c r="Y658" s="89"/>
      <c r="Z658" s="88"/>
      <c r="AA658" s="89"/>
      <c r="AB658" s="88"/>
      <c r="AC658" s="89"/>
      <c r="AD658" s="88"/>
      <c r="AE658" s="89"/>
      <c r="AF658" s="88"/>
      <c r="AG658" s="89"/>
      <c r="AH658" s="88"/>
      <c r="AI658" s="89"/>
      <c r="AJ658" s="88"/>
      <c r="AK658" s="89"/>
      <c r="AL658" s="88"/>
      <c r="AM658" s="90"/>
    </row>
    <row r="659" ht="15.75" customHeight="1">
      <c r="X659" s="88"/>
      <c r="Y659" s="89"/>
      <c r="Z659" s="88"/>
      <c r="AA659" s="89"/>
      <c r="AB659" s="88"/>
      <c r="AC659" s="89"/>
      <c r="AD659" s="88"/>
      <c r="AE659" s="89"/>
      <c r="AF659" s="88"/>
      <c r="AG659" s="89"/>
      <c r="AH659" s="88"/>
      <c r="AI659" s="89"/>
      <c r="AJ659" s="88"/>
      <c r="AK659" s="89"/>
      <c r="AL659" s="88"/>
      <c r="AM659" s="90"/>
    </row>
    <row r="660" ht="15.75" customHeight="1">
      <c r="X660" s="88"/>
      <c r="Y660" s="89"/>
      <c r="Z660" s="88"/>
      <c r="AA660" s="89"/>
      <c r="AB660" s="88"/>
      <c r="AC660" s="89"/>
      <c r="AD660" s="88"/>
      <c r="AE660" s="89"/>
      <c r="AF660" s="88"/>
      <c r="AG660" s="89"/>
      <c r="AH660" s="88"/>
      <c r="AI660" s="89"/>
      <c r="AJ660" s="88"/>
      <c r="AK660" s="89"/>
      <c r="AL660" s="88"/>
      <c r="AM660" s="90"/>
    </row>
    <row r="661" ht="15.75" customHeight="1">
      <c r="X661" s="88"/>
      <c r="Y661" s="89"/>
      <c r="Z661" s="88"/>
      <c r="AA661" s="89"/>
      <c r="AB661" s="88"/>
      <c r="AC661" s="89"/>
      <c r="AD661" s="88"/>
      <c r="AE661" s="89"/>
      <c r="AF661" s="88"/>
      <c r="AG661" s="89"/>
      <c r="AH661" s="88"/>
      <c r="AI661" s="89"/>
      <c r="AJ661" s="88"/>
      <c r="AK661" s="89"/>
      <c r="AL661" s="88"/>
      <c r="AM661" s="90"/>
    </row>
    <row r="662" ht="15.75" customHeight="1">
      <c r="X662" s="88"/>
      <c r="Y662" s="89"/>
      <c r="Z662" s="88"/>
      <c r="AA662" s="89"/>
      <c r="AB662" s="88"/>
      <c r="AC662" s="89"/>
      <c r="AD662" s="88"/>
      <c r="AE662" s="89"/>
      <c r="AF662" s="88"/>
      <c r="AG662" s="89"/>
      <c r="AH662" s="88"/>
      <c r="AI662" s="89"/>
      <c r="AJ662" s="88"/>
      <c r="AK662" s="89"/>
      <c r="AL662" s="88"/>
      <c r="AM662" s="90"/>
    </row>
    <row r="663" ht="15.75" customHeight="1">
      <c r="X663" s="88"/>
      <c r="Y663" s="89"/>
      <c r="Z663" s="88"/>
      <c r="AA663" s="89"/>
      <c r="AB663" s="88"/>
      <c r="AC663" s="89"/>
      <c r="AD663" s="88"/>
      <c r="AE663" s="89"/>
      <c r="AF663" s="88"/>
      <c r="AG663" s="89"/>
      <c r="AH663" s="88"/>
      <c r="AI663" s="89"/>
      <c r="AJ663" s="88"/>
      <c r="AK663" s="89"/>
      <c r="AL663" s="88"/>
      <c r="AM663" s="90"/>
    </row>
    <row r="664" ht="15.75" customHeight="1">
      <c r="X664" s="88"/>
      <c r="Y664" s="89"/>
      <c r="Z664" s="88"/>
      <c r="AA664" s="89"/>
      <c r="AB664" s="88"/>
      <c r="AC664" s="89"/>
      <c r="AD664" s="88"/>
      <c r="AE664" s="89"/>
      <c r="AF664" s="88"/>
      <c r="AG664" s="89"/>
      <c r="AH664" s="88"/>
      <c r="AI664" s="89"/>
      <c r="AJ664" s="88"/>
      <c r="AK664" s="89"/>
      <c r="AL664" s="88"/>
      <c r="AM664" s="90"/>
    </row>
    <row r="665" ht="15.75" customHeight="1">
      <c r="X665" s="88"/>
      <c r="Y665" s="89"/>
      <c r="Z665" s="88"/>
      <c r="AA665" s="89"/>
      <c r="AB665" s="88"/>
      <c r="AC665" s="89"/>
      <c r="AD665" s="88"/>
      <c r="AE665" s="89"/>
      <c r="AF665" s="88"/>
      <c r="AG665" s="89"/>
      <c r="AH665" s="88"/>
      <c r="AI665" s="89"/>
      <c r="AJ665" s="88"/>
      <c r="AK665" s="89"/>
      <c r="AL665" s="88"/>
      <c r="AM665" s="90"/>
    </row>
    <row r="666" ht="15.75" customHeight="1">
      <c r="X666" s="88"/>
      <c r="Y666" s="89"/>
      <c r="Z666" s="88"/>
      <c r="AA666" s="89"/>
      <c r="AB666" s="88"/>
      <c r="AC666" s="89"/>
      <c r="AD666" s="88"/>
      <c r="AE666" s="89"/>
      <c r="AF666" s="88"/>
      <c r="AG666" s="89"/>
      <c r="AH666" s="88"/>
      <c r="AI666" s="89"/>
      <c r="AJ666" s="88"/>
      <c r="AK666" s="89"/>
      <c r="AL666" s="88"/>
      <c r="AM666" s="90"/>
    </row>
    <row r="667" ht="15.75" customHeight="1">
      <c r="X667" s="88"/>
      <c r="Y667" s="89"/>
      <c r="Z667" s="88"/>
      <c r="AA667" s="89"/>
      <c r="AB667" s="88"/>
      <c r="AC667" s="89"/>
      <c r="AD667" s="88"/>
      <c r="AE667" s="89"/>
      <c r="AF667" s="88"/>
      <c r="AG667" s="89"/>
      <c r="AH667" s="88"/>
      <c r="AI667" s="89"/>
      <c r="AJ667" s="88"/>
      <c r="AK667" s="89"/>
      <c r="AL667" s="88"/>
      <c r="AM667" s="90"/>
    </row>
    <row r="668" ht="15.75" customHeight="1">
      <c r="X668" s="88"/>
      <c r="Y668" s="89"/>
      <c r="Z668" s="88"/>
      <c r="AA668" s="89"/>
      <c r="AB668" s="88"/>
      <c r="AC668" s="89"/>
      <c r="AD668" s="88"/>
      <c r="AE668" s="89"/>
      <c r="AF668" s="88"/>
      <c r="AG668" s="89"/>
      <c r="AH668" s="88"/>
      <c r="AI668" s="89"/>
      <c r="AJ668" s="88"/>
      <c r="AK668" s="89"/>
      <c r="AL668" s="88"/>
      <c r="AM668" s="90"/>
    </row>
    <row r="669" ht="15.75" customHeight="1">
      <c r="X669" s="88"/>
      <c r="Y669" s="89"/>
      <c r="Z669" s="88"/>
      <c r="AA669" s="89"/>
      <c r="AB669" s="88"/>
      <c r="AC669" s="89"/>
      <c r="AD669" s="88"/>
      <c r="AE669" s="89"/>
      <c r="AF669" s="88"/>
      <c r="AG669" s="89"/>
      <c r="AH669" s="88"/>
      <c r="AI669" s="89"/>
      <c r="AJ669" s="88"/>
      <c r="AK669" s="89"/>
      <c r="AL669" s="88"/>
      <c r="AM669" s="90"/>
    </row>
    <row r="670" ht="15.75" customHeight="1">
      <c r="X670" s="88"/>
      <c r="Y670" s="89"/>
      <c r="Z670" s="88"/>
      <c r="AA670" s="89"/>
      <c r="AB670" s="88"/>
      <c r="AC670" s="89"/>
      <c r="AD670" s="88"/>
      <c r="AE670" s="89"/>
      <c r="AF670" s="88"/>
      <c r="AG670" s="89"/>
      <c r="AH670" s="88"/>
      <c r="AI670" s="89"/>
      <c r="AJ670" s="88"/>
      <c r="AK670" s="89"/>
      <c r="AL670" s="88"/>
      <c r="AM670" s="90"/>
    </row>
    <row r="671" ht="15.75" customHeight="1">
      <c r="X671" s="88"/>
      <c r="Y671" s="89"/>
      <c r="Z671" s="88"/>
      <c r="AA671" s="89"/>
      <c r="AB671" s="88"/>
      <c r="AC671" s="89"/>
      <c r="AD671" s="88"/>
      <c r="AE671" s="89"/>
      <c r="AF671" s="88"/>
      <c r="AG671" s="89"/>
      <c r="AH671" s="88"/>
      <c r="AI671" s="89"/>
      <c r="AJ671" s="88"/>
      <c r="AK671" s="89"/>
      <c r="AL671" s="88"/>
      <c r="AM671" s="90"/>
    </row>
    <row r="672" ht="15.75" customHeight="1">
      <c r="X672" s="88"/>
      <c r="Y672" s="89"/>
      <c r="Z672" s="88"/>
      <c r="AA672" s="89"/>
      <c r="AB672" s="88"/>
      <c r="AC672" s="89"/>
      <c r="AD672" s="88"/>
      <c r="AE672" s="89"/>
      <c r="AF672" s="88"/>
      <c r="AG672" s="89"/>
      <c r="AH672" s="88"/>
      <c r="AI672" s="89"/>
      <c r="AJ672" s="88"/>
      <c r="AK672" s="89"/>
      <c r="AL672" s="88"/>
      <c r="AM672" s="90"/>
    </row>
    <row r="673" ht="15.75" customHeight="1">
      <c r="X673" s="88"/>
      <c r="Y673" s="89"/>
      <c r="Z673" s="88"/>
      <c r="AA673" s="89"/>
      <c r="AB673" s="88"/>
      <c r="AC673" s="89"/>
      <c r="AD673" s="88"/>
      <c r="AE673" s="89"/>
      <c r="AF673" s="88"/>
      <c r="AG673" s="89"/>
      <c r="AH673" s="88"/>
      <c r="AI673" s="89"/>
      <c r="AJ673" s="88"/>
      <c r="AK673" s="89"/>
      <c r="AL673" s="88"/>
      <c r="AM673" s="90"/>
    </row>
    <row r="674" ht="15.75" customHeight="1">
      <c r="X674" s="88"/>
      <c r="Y674" s="89"/>
      <c r="Z674" s="88"/>
      <c r="AA674" s="89"/>
      <c r="AB674" s="88"/>
      <c r="AC674" s="89"/>
      <c r="AD674" s="88"/>
      <c r="AE674" s="89"/>
      <c r="AF674" s="88"/>
      <c r="AG674" s="89"/>
      <c r="AH674" s="88"/>
      <c r="AI674" s="89"/>
      <c r="AJ674" s="88"/>
      <c r="AK674" s="89"/>
      <c r="AL674" s="88"/>
      <c r="AM674" s="90"/>
    </row>
    <row r="675" ht="15.75" customHeight="1">
      <c r="X675" s="88"/>
      <c r="Y675" s="89"/>
      <c r="Z675" s="88"/>
      <c r="AA675" s="89"/>
      <c r="AB675" s="88"/>
      <c r="AC675" s="89"/>
      <c r="AD675" s="88"/>
      <c r="AE675" s="89"/>
      <c r="AF675" s="88"/>
      <c r="AG675" s="89"/>
      <c r="AH675" s="88"/>
      <c r="AI675" s="89"/>
      <c r="AJ675" s="88"/>
      <c r="AK675" s="89"/>
      <c r="AL675" s="88"/>
      <c r="AM675" s="90"/>
    </row>
    <row r="676" ht="15.75" customHeight="1">
      <c r="X676" s="88"/>
      <c r="Y676" s="89"/>
      <c r="Z676" s="88"/>
      <c r="AA676" s="89"/>
      <c r="AB676" s="88"/>
      <c r="AC676" s="89"/>
      <c r="AD676" s="88"/>
      <c r="AE676" s="89"/>
      <c r="AF676" s="88"/>
      <c r="AG676" s="89"/>
      <c r="AH676" s="88"/>
      <c r="AI676" s="89"/>
      <c r="AJ676" s="88"/>
      <c r="AK676" s="89"/>
      <c r="AL676" s="88"/>
      <c r="AM676" s="90"/>
    </row>
    <row r="677" ht="15.75" customHeight="1">
      <c r="X677" s="88"/>
      <c r="Y677" s="89"/>
      <c r="Z677" s="88"/>
      <c r="AA677" s="89"/>
      <c r="AB677" s="88"/>
      <c r="AC677" s="89"/>
      <c r="AD677" s="88"/>
      <c r="AE677" s="89"/>
      <c r="AF677" s="88"/>
      <c r="AG677" s="89"/>
      <c r="AH677" s="88"/>
      <c r="AI677" s="89"/>
      <c r="AJ677" s="88"/>
      <c r="AK677" s="89"/>
      <c r="AL677" s="88"/>
      <c r="AM677" s="90"/>
    </row>
    <row r="678" ht="15.75" customHeight="1">
      <c r="X678" s="88"/>
      <c r="Y678" s="89"/>
      <c r="Z678" s="88"/>
      <c r="AA678" s="89"/>
      <c r="AB678" s="88"/>
      <c r="AC678" s="89"/>
      <c r="AD678" s="88"/>
      <c r="AE678" s="89"/>
      <c r="AF678" s="88"/>
      <c r="AG678" s="89"/>
      <c r="AH678" s="88"/>
      <c r="AI678" s="89"/>
      <c r="AJ678" s="88"/>
      <c r="AK678" s="89"/>
      <c r="AL678" s="88"/>
      <c r="AM678" s="90"/>
    </row>
    <row r="679" ht="15.75" customHeight="1">
      <c r="X679" s="88"/>
      <c r="Y679" s="89"/>
      <c r="Z679" s="88"/>
      <c r="AA679" s="89"/>
      <c r="AB679" s="88"/>
      <c r="AC679" s="89"/>
      <c r="AD679" s="88"/>
      <c r="AE679" s="89"/>
      <c r="AF679" s="88"/>
      <c r="AG679" s="89"/>
      <c r="AH679" s="88"/>
      <c r="AI679" s="89"/>
      <c r="AJ679" s="88"/>
      <c r="AK679" s="89"/>
      <c r="AL679" s="88"/>
      <c r="AM679" s="90"/>
    </row>
    <row r="680" ht="15.75" customHeight="1">
      <c r="X680" s="88"/>
      <c r="Y680" s="89"/>
      <c r="Z680" s="88"/>
      <c r="AA680" s="89"/>
      <c r="AB680" s="88"/>
      <c r="AC680" s="89"/>
      <c r="AD680" s="88"/>
      <c r="AE680" s="89"/>
      <c r="AF680" s="88"/>
      <c r="AG680" s="89"/>
      <c r="AH680" s="88"/>
      <c r="AI680" s="89"/>
      <c r="AJ680" s="88"/>
      <c r="AK680" s="89"/>
      <c r="AL680" s="88"/>
      <c r="AM680" s="90"/>
    </row>
    <row r="681" ht="15.75" customHeight="1">
      <c r="X681" s="88"/>
      <c r="Y681" s="89"/>
      <c r="Z681" s="88"/>
      <c r="AA681" s="89"/>
      <c r="AB681" s="88"/>
      <c r="AC681" s="89"/>
      <c r="AD681" s="88"/>
      <c r="AE681" s="89"/>
      <c r="AF681" s="88"/>
      <c r="AG681" s="89"/>
      <c r="AH681" s="88"/>
      <c r="AI681" s="89"/>
      <c r="AJ681" s="88"/>
      <c r="AK681" s="89"/>
      <c r="AL681" s="88"/>
      <c r="AM681" s="90"/>
    </row>
    <row r="682" ht="15.75" customHeight="1">
      <c r="X682" s="88"/>
      <c r="Y682" s="89"/>
      <c r="Z682" s="88"/>
      <c r="AA682" s="89"/>
      <c r="AB682" s="88"/>
      <c r="AC682" s="89"/>
      <c r="AD682" s="88"/>
      <c r="AE682" s="89"/>
      <c r="AF682" s="88"/>
      <c r="AG682" s="89"/>
      <c r="AH682" s="88"/>
      <c r="AI682" s="89"/>
      <c r="AJ682" s="88"/>
      <c r="AK682" s="89"/>
      <c r="AL682" s="88"/>
      <c r="AM682" s="90"/>
    </row>
    <row r="683" ht="15.75" customHeight="1">
      <c r="X683" s="88"/>
      <c r="Y683" s="89"/>
      <c r="Z683" s="88"/>
      <c r="AA683" s="89"/>
      <c r="AB683" s="88"/>
      <c r="AC683" s="89"/>
      <c r="AD683" s="88"/>
      <c r="AE683" s="89"/>
      <c r="AF683" s="88"/>
      <c r="AG683" s="89"/>
      <c r="AH683" s="88"/>
      <c r="AI683" s="89"/>
      <c r="AJ683" s="88"/>
      <c r="AK683" s="89"/>
      <c r="AL683" s="88"/>
      <c r="AM683" s="90"/>
    </row>
    <row r="684" ht="15.75" customHeight="1">
      <c r="X684" s="88"/>
      <c r="Y684" s="89"/>
      <c r="Z684" s="88"/>
      <c r="AA684" s="89"/>
      <c r="AB684" s="88"/>
      <c r="AC684" s="89"/>
      <c r="AD684" s="88"/>
      <c r="AE684" s="89"/>
      <c r="AF684" s="88"/>
      <c r="AG684" s="89"/>
      <c r="AH684" s="88"/>
      <c r="AI684" s="89"/>
      <c r="AJ684" s="88"/>
      <c r="AK684" s="89"/>
      <c r="AL684" s="88"/>
      <c r="AM684" s="90"/>
    </row>
    <row r="685" ht="15.75" customHeight="1">
      <c r="X685" s="88"/>
      <c r="Y685" s="89"/>
      <c r="Z685" s="88"/>
      <c r="AA685" s="89"/>
      <c r="AB685" s="88"/>
      <c r="AC685" s="89"/>
      <c r="AD685" s="88"/>
      <c r="AE685" s="89"/>
      <c r="AF685" s="88"/>
      <c r="AG685" s="89"/>
      <c r="AH685" s="88"/>
      <c r="AI685" s="89"/>
      <c r="AJ685" s="88"/>
      <c r="AK685" s="89"/>
      <c r="AL685" s="88"/>
      <c r="AM685" s="90"/>
    </row>
    <row r="686" ht="15.75" customHeight="1">
      <c r="X686" s="88"/>
      <c r="Y686" s="89"/>
      <c r="Z686" s="88"/>
      <c r="AA686" s="89"/>
      <c r="AB686" s="88"/>
      <c r="AC686" s="89"/>
      <c r="AD686" s="88"/>
      <c r="AE686" s="89"/>
      <c r="AF686" s="88"/>
      <c r="AG686" s="89"/>
      <c r="AH686" s="88"/>
      <c r="AI686" s="89"/>
      <c r="AJ686" s="88"/>
      <c r="AK686" s="89"/>
      <c r="AL686" s="88"/>
      <c r="AM686" s="90"/>
    </row>
    <row r="687" ht="15.75" customHeight="1">
      <c r="X687" s="88"/>
      <c r="Y687" s="89"/>
      <c r="Z687" s="88"/>
      <c r="AA687" s="89"/>
      <c r="AB687" s="88"/>
      <c r="AC687" s="89"/>
      <c r="AD687" s="88"/>
      <c r="AE687" s="89"/>
      <c r="AF687" s="88"/>
      <c r="AG687" s="89"/>
      <c r="AH687" s="88"/>
      <c r="AI687" s="89"/>
      <c r="AJ687" s="88"/>
      <c r="AK687" s="89"/>
      <c r="AL687" s="88"/>
      <c r="AM687" s="90"/>
    </row>
    <row r="688" ht="15.75" customHeight="1">
      <c r="X688" s="88"/>
      <c r="Y688" s="89"/>
      <c r="Z688" s="88"/>
      <c r="AA688" s="89"/>
      <c r="AB688" s="88"/>
      <c r="AC688" s="89"/>
      <c r="AD688" s="88"/>
      <c r="AE688" s="89"/>
      <c r="AF688" s="88"/>
      <c r="AG688" s="89"/>
      <c r="AH688" s="88"/>
      <c r="AI688" s="89"/>
      <c r="AJ688" s="88"/>
      <c r="AK688" s="89"/>
      <c r="AL688" s="88"/>
      <c r="AM688" s="90"/>
    </row>
    <row r="689" ht="15.75" customHeight="1">
      <c r="X689" s="88"/>
      <c r="Y689" s="89"/>
      <c r="Z689" s="88"/>
      <c r="AA689" s="89"/>
      <c r="AB689" s="88"/>
      <c r="AC689" s="89"/>
      <c r="AD689" s="88"/>
      <c r="AE689" s="89"/>
      <c r="AF689" s="88"/>
      <c r="AG689" s="89"/>
      <c r="AH689" s="88"/>
      <c r="AI689" s="89"/>
      <c r="AJ689" s="88"/>
      <c r="AK689" s="89"/>
      <c r="AL689" s="88"/>
      <c r="AM689" s="90"/>
    </row>
    <row r="690" ht="15.75" customHeight="1">
      <c r="X690" s="88"/>
      <c r="Y690" s="89"/>
      <c r="Z690" s="88"/>
      <c r="AA690" s="89"/>
      <c r="AB690" s="88"/>
      <c r="AC690" s="89"/>
      <c r="AD690" s="88"/>
      <c r="AE690" s="89"/>
      <c r="AF690" s="88"/>
      <c r="AG690" s="89"/>
      <c r="AH690" s="88"/>
      <c r="AI690" s="89"/>
      <c r="AJ690" s="88"/>
      <c r="AK690" s="89"/>
      <c r="AL690" s="88"/>
      <c r="AM690" s="90"/>
    </row>
    <row r="691" ht="15.75" customHeight="1">
      <c r="X691" s="88"/>
      <c r="Y691" s="89"/>
      <c r="Z691" s="88"/>
      <c r="AA691" s="89"/>
      <c r="AB691" s="88"/>
      <c r="AC691" s="89"/>
      <c r="AD691" s="88"/>
      <c r="AE691" s="89"/>
      <c r="AF691" s="88"/>
      <c r="AG691" s="89"/>
      <c r="AH691" s="88"/>
      <c r="AI691" s="89"/>
      <c r="AJ691" s="88"/>
      <c r="AK691" s="89"/>
      <c r="AL691" s="88"/>
      <c r="AM691" s="90"/>
    </row>
    <row r="692" ht="15.75" customHeight="1">
      <c r="X692" s="88"/>
      <c r="Y692" s="89"/>
      <c r="Z692" s="88"/>
      <c r="AA692" s="89"/>
      <c r="AB692" s="88"/>
      <c r="AC692" s="89"/>
      <c r="AD692" s="88"/>
      <c r="AE692" s="89"/>
      <c r="AF692" s="88"/>
      <c r="AG692" s="89"/>
      <c r="AH692" s="88"/>
      <c r="AI692" s="89"/>
      <c r="AJ692" s="88"/>
      <c r="AK692" s="89"/>
      <c r="AL692" s="88"/>
      <c r="AM692" s="90"/>
    </row>
    <row r="693" ht="15.75" customHeight="1">
      <c r="X693" s="88"/>
      <c r="Y693" s="89"/>
      <c r="Z693" s="88"/>
      <c r="AA693" s="89"/>
      <c r="AB693" s="88"/>
      <c r="AC693" s="89"/>
      <c r="AD693" s="88"/>
      <c r="AE693" s="89"/>
      <c r="AF693" s="88"/>
      <c r="AG693" s="89"/>
      <c r="AH693" s="88"/>
      <c r="AI693" s="89"/>
      <c r="AJ693" s="88"/>
      <c r="AK693" s="89"/>
      <c r="AL693" s="88"/>
      <c r="AM693" s="90"/>
    </row>
    <row r="694" ht="15.75" customHeight="1">
      <c r="X694" s="88"/>
      <c r="Y694" s="89"/>
      <c r="Z694" s="88"/>
      <c r="AA694" s="89"/>
      <c r="AB694" s="88"/>
      <c r="AC694" s="89"/>
      <c r="AD694" s="88"/>
      <c r="AE694" s="89"/>
      <c r="AF694" s="88"/>
      <c r="AG694" s="89"/>
      <c r="AH694" s="88"/>
      <c r="AI694" s="89"/>
      <c r="AJ694" s="88"/>
      <c r="AK694" s="89"/>
      <c r="AL694" s="88"/>
      <c r="AM694" s="90"/>
    </row>
    <row r="695" ht="15.75" customHeight="1">
      <c r="X695" s="88"/>
      <c r="Y695" s="89"/>
      <c r="Z695" s="88"/>
      <c r="AA695" s="89"/>
      <c r="AB695" s="88"/>
      <c r="AC695" s="89"/>
      <c r="AD695" s="88"/>
      <c r="AE695" s="89"/>
      <c r="AF695" s="88"/>
      <c r="AG695" s="89"/>
      <c r="AH695" s="88"/>
      <c r="AI695" s="89"/>
      <c r="AJ695" s="88"/>
      <c r="AK695" s="89"/>
      <c r="AL695" s="88"/>
      <c r="AM695" s="90"/>
    </row>
    <row r="696" ht="15.75" customHeight="1">
      <c r="X696" s="88"/>
      <c r="Y696" s="89"/>
      <c r="Z696" s="88"/>
      <c r="AA696" s="89"/>
      <c r="AB696" s="88"/>
      <c r="AC696" s="89"/>
      <c r="AD696" s="88"/>
      <c r="AE696" s="89"/>
      <c r="AF696" s="88"/>
      <c r="AG696" s="89"/>
      <c r="AH696" s="88"/>
      <c r="AI696" s="89"/>
      <c r="AJ696" s="88"/>
      <c r="AK696" s="89"/>
      <c r="AL696" s="88"/>
      <c r="AM696" s="90"/>
    </row>
    <row r="697" ht="15.75" customHeight="1">
      <c r="X697" s="88"/>
      <c r="Y697" s="89"/>
      <c r="Z697" s="88"/>
      <c r="AA697" s="89"/>
      <c r="AB697" s="88"/>
      <c r="AC697" s="89"/>
      <c r="AD697" s="88"/>
      <c r="AE697" s="89"/>
      <c r="AF697" s="88"/>
      <c r="AG697" s="89"/>
      <c r="AH697" s="88"/>
      <c r="AI697" s="89"/>
      <c r="AJ697" s="88"/>
      <c r="AK697" s="89"/>
      <c r="AL697" s="88"/>
      <c r="AM697" s="90"/>
    </row>
    <row r="698" ht="15.75" customHeight="1">
      <c r="X698" s="88"/>
      <c r="Y698" s="89"/>
      <c r="Z698" s="88"/>
      <c r="AA698" s="89"/>
      <c r="AB698" s="88"/>
      <c r="AC698" s="89"/>
      <c r="AD698" s="88"/>
      <c r="AE698" s="89"/>
      <c r="AF698" s="88"/>
      <c r="AG698" s="89"/>
      <c r="AH698" s="88"/>
      <c r="AI698" s="89"/>
      <c r="AJ698" s="88"/>
      <c r="AK698" s="89"/>
      <c r="AL698" s="88"/>
      <c r="AM698" s="90"/>
    </row>
    <row r="699" ht="15.75" customHeight="1">
      <c r="X699" s="88"/>
      <c r="Y699" s="89"/>
      <c r="Z699" s="88"/>
      <c r="AA699" s="89"/>
      <c r="AB699" s="88"/>
      <c r="AC699" s="89"/>
      <c r="AD699" s="88"/>
      <c r="AE699" s="89"/>
      <c r="AF699" s="88"/>
      <c r="AG699" s="89"/>
      <c r="AH699" s="88"/>
      <c r="AI699" s="89"/>
      <c r="AJ699" s="88"/>
      <c r="AK699" s="89"/>
      <c r="AL699" s="88"/>
      <c r="AM699" s="90"/>
    </row>
    <row r="700" ht="15.75" customHeight="1">
      <c r="X700" s="88"/>
      <c r="Y700" s="89"/>
      <c r="Z700" s="88"/>
      <c r="AA700" s="89"/>
      <c r="AB700" s="88"/>
      <c r="AC700" s="89"/>
      <c r="AD700" s="88"/>
      <c r="AE700" s="89"/>
      <c r="AF700" s="88"/>
      <c r="AG700" s="89"/>
      <c r="AH700" s="88"/>
      <c r="AI700" s="89"/>
      <c r="AJ700" s="88"/>
      <c r="AK700" s="89"/>
      <c r="AL700" s="88"/>
      <c r="AM700" s="90"/>
    </row>
    <row r="701" ht="15.75" customHeight="1">
      <c r="X701" s="88"/>
      <c r="Y701" s="89"/>
      <c r="Z701" s="88"/>
      <c r="AA701" s="89"/>
      <c r="AB701" s="88"/>
      <c r="AC701" s="89"/>
      <c r="AD701" s="88"/>
      <c r="AE701" s="89"/>
      <c r="AF701" s="88"/>
      <c r="AG701" s="89"/>
      <c r="AH701" s="88"/>
      <c r="AI701" s="89"/>
      <c r="AJ701" s="88"/>
      <c r="AK701" s="89"/>
      <c r="AL701" s="88"/>
      <c r="AM701" s="90"/>
    </row>
    <row r="702" ht="15.75" customHeight="1">
      <c r="X702" s="88"/>
      <c r="Y702" s="89"/>
      <c r="Z702" s="88"/>
      <c r="AA702" s="89"/>
      <c r="AB702" s="88"/>
      <c r="AC702" s="89"/>
      <c r="AD702" s="88"/>
      <c r="AE702" s="89"/>
      <c r="AF702" s="88"/>
      <c r="AG702" s="89"/>
      <c r="AH702" s="88"/>
      <c r="AI702" s="89"/>
      <c r="AJ702" s="88"/>
      <c r="AK702" s="89"/>
      <c r="AL702" s="88"/>
      <c r="AM702" s="90"/>
    </row>
    <row r="703" ht="15.75" customHeight="1">
      <c r="X703" s="88"/>
      <c r="Y703" s="89"/>
      <c r="Z703" s="88"/>
      <c r="AA703" s="89"/>
      <c r="AB703" s="88"/>
      <c r="AC703" s="89"/>
      <c r="AD703" s="88"/>
      <c r="AE703" s="89"/>
      <c r="AF703" s="88"/>
      <c r="AG703" s="89"/>
      <c r="AH703" s="88"/>
      <c r="AI703" s="89"/>
      <c r="AJ703" s="88"/>
      <c r="AK703" s="89"/>
      <c r="AL703" s="88"/>
      <c r="AM703" s="90"/>
    </row>
    <row r="704" ht="15.75" customHeight="1">
      <c r="X704" s="88"/>
      <c r="Y704" s="89"/>
      <c r="Z704" s="88"/>
      <c r="AA704" s="89"/>
      <c r="AB704" s="88"/>
      <c r="AC704" s="89"/>
      <c r="AD704" s="88"/>
      <c r="AE704" s="89"/>
      <c r="AF704" s="88"/>
      <c r="AG704" s="89"/>
      <c r="AH704" s="88"/>
      <c r="AI704" s="89"/>
      <c r="AJ704" s="88"/>
      <c r="AK704" s="89"/>
      <c r="AL704" s="88"/>
      <c r="AM704" s="90"/>
    </row>
    <row r="705" ht="15.75" customHeight="1">
      <c r="X705" s="88"/>
      <c r="Y705" s="89"/>
      <c r="Z705" s="88"/>
      <c r="AA705" s="89"/>
      <c r="AB705" s="88"/>
      <c r="AC705" s="89"/>
      <c r="AD705" s="88"/>
      <c r="AE705" s="89"/>
      <c r="AF705" s="88"/>
      <c r="AG705" s="89"/>
      <c r="AH705" s="88"/>
      <c r="AI705" s="89"/>
      <c r="AJ705" s="88"/>
      <c r="AK705" s="89"/>
      <c r="AL705" s="88"/>
      <c r="AM705" s="90"/>
    </row>
    <row r="706" ht="15.75" customHeight="1">
      <c r="X706" s="88"/>
      <c r="Y706" s="89"/>
      <c r="Z706" s="88"/>
      <c r="AA706" s="89"/>
      <c r="AB706" s="88"/>
      <c r="AC706" s="89"/>
      <c r="AD706" s="88"/>
      <c r="AE706" s="89"/>
      <c r="AF706" s="88"/>
      <c r="AG706" s="89"/>
      <c r="AH706" s="88"/>
      <c r="AI706" s="89"/>
      <c r="AJ706" s="88"/>
      <c r="AK706" s="89"/>
      <c r="AL706" s="88"/>
      <c r="AM706" s="90"/>
    </row>
    <row r="707" ht="15.75" customHeight="1">
      <c r="X707" s="88"/>
      <c r="Y707" s="89"/>
      <c r="Z707" s="88"/>
      <c r="AA707" s="89"/>
      <c r="AB707" s="88"/>
      <c r="AC707" s="89"/>
      <c r="AD707" s="88"/>
      <c r="AE707" s="89"/>
      <c r="AF707" s="88"/>
      <c r="AG707" s="89"/>
      <c r="AH707" s="88"/>
      <c r="AI707" s="89"/>
      <c r="AJ707" s="88"/>
      <c r="AK707" s="89"/>
      <c r="AL707" s="88"/>
      <c r="AM707" s="90"/>
    </row>
    <row r="708" ht="15.75" customHeight="1">
      <c r="X708" s="88"/>
      <c r="Y708" s="89"/>
      <c r="Z708" s="88"/>
      <c r="AA708" s="89"/>
      <c r="AB708" s="88"/>
      <c r="AC708" s="89"/>
      <c r="AD708" s="88"/>
      <c r="AE708" s="89"/>
      <c r="AF708" s="88"/>
      <c r="AG708" s="89"/>
      <c r="AH708" s="88"/>
      <c r="AI708" s="89"/>
      <c r="AJ708" s="88"/>
      <c r="AK708" s="89"/>
      <c r="AL708" s="88"/>
      <c r="AM708" s="90"/>
    </row>
    <row r="709" ht="15.75" customHeight="1">
      <c r="X709" s="88"/>
      <c r="Y709" s="89"/>
      <c r="Z709" s="88"/>
      <c r="AA709" s="89"/>
      <c r="AB709" s="88"/>
      <c r="AC709" s="89"/>
      <c r="AD709" s="88"/>
      <c r="AE709" s="89"/>
      <c r="AF709" s="88"/>
      <c r="AG709" s="89"/>
      <c r="AH709" s="88"/>
      <c r="AI709" s="89"/>
      <c r="AJ709" s="88"/>
      <c r="AK709" s="89"/>
      <c r="AL709" s="88"/>
      <c r="AM709" s="90"/>
    </row>
    <row r="710" ht="15.75" customHeight="1">
      <c r="X710" s="88"/>
      <c r="Y710" s="89"/>
      <c r="Z710" s="88"/>
      <c r="AA710" s="89"/>
      <c r="AB710" s="88"/>
      <c r="AC710" s="89"/>
      <c r="AD710" s="88"/>
      <c r="AE710" s="89"/>
      <c r="AF710" s="88"/>
      <c r="AG710" s="89"/>
      <c r="AH710" s="88"/>
      <c r="AI710" s="89"/>
      <c r="AJ710" s="88"/>
      <c r="AK710" s="89"/>
      <c r="AL710" s="88"/>
      <c r="AM710" s="90"/>
    </row>
    <row r="711" ht="15.75" customHeight="1">
      <c r="X711" s="88"/>
      <c r="Y711" s="89"/>
      <c r="Z711" s="88"/>
      <c r="AA711" s="89"/>
      <c r="AB711" s="88"/>
      <c r="AC711" s="89"/>
      <c r="AD711" s="88"/>
      <c r="AE711" s="89"/>
      <c r="AF711" s="88"/>
      <c r="AG711" s="89"/>
      <c r="AH711" s="88"/>
      <c r="AI711" s="89"/>
      <c r="AJ711" s="88"/>
      <c r="AK711" s="89"/>
      <c r="AL711" s="88"/>
      <c r="AM711" s="90"/>
    </row>
    <row r="712" ht="15.75" customHeight="1">
      <c r="X712" s="88"/>
      <c r="Y712" s="89"/>
      <c r="Z712" s="88"/>
      <c r="AA712" s="89"/>
      <c r="AB712" s="88"/>
      <c r="AC712" s="89"/>
      <c r="AD712" s="88"/>
      <c r="AE712" s="89"/>
      <c r="AF712" s="88"/>
      <c r="AG712" s="89"/>
      <c r="AH712" s="88"/>
      <c r="AI712" s="89"/>
      <c r="AJ712" s="88"/>
      <c r="AK712" s="89"/>
      <c r="AL712" s="88"/>
      <c r="AM712" s="90"/>
    </row>
    <row r="713" ht="15.75" customHeight="1">
      <c r="X713" s="88"/>
      <c r="Y713" s="89"/>
      <c r="Z713" s="88"/>
      <c r="AA713" s="89"/>
      <c r="AB713" s="88"/>
      <c r="AC713" s="89"/>
      <c r="AD713" s="88"/>
      <c r="AE713" s="89"/>
      <c r="AF713" s="88"/>
      <c r="AG713" s="89"/>
      <c r="AH713" s="88"/>
      <c r="AI713" s="89"/>
      <c r="AJ713" s="88"/>
      <c r="AK713" s="89"/>
      <c r="AL713" s="88"/>
      <c r="AM713" s="90"/>
    </row>
    <row r="714" ht="15.75" customHeight="1">
      <c r="X714" s="88"/>
      <c r="Y714" s="89"/>
      <c r="Z714" s="88"/>
      <c r="AA714" s="89"/>
      <c r="AB714" s="88"/>
      <c r="AC714" s="89"/>
      <c r="AD714" s="88"/>
      <c r="AE714" s="89"/>
      <c r="AF714" s="88"/>
      <c r="AG714" s="89"/>
      <c r="AH714" s="88"/>
      <c r="AI714" s="89"/>
      <c r="AJ714" s="88"/>
      <c r="AK714" s="89"/>
      <c r="AL714" s="88"/>
      <c r="AM714" s="90"/>
    </row>
    <row r="715" ht="15.75" customHeight="1">
      <c r="X715" s="88"/>
      <c r="Y715" s="89"/>
      <c r="Z715" s="88"/>
      <c r="AA715" s="89"/>
      <c r="AB715" s="88"/>
      <c r="AC715" s="89"/>
      <c r="AD715" s="88"/>
      <c r="AE715" s="89"/>
      <c r="AF715" s="88"/>
      <c r="AG715" s="89"/>
      <c r="AH715" s="88"/>
      <c r="AI715" s="89"/>
      <c r="AJ715" s="88"/>
      <c r="AK715" s="89"/>
      <c r="AL715" s="88"/>
      <c r="AM715" s="90"/>
    </row>
    <row r="716" ht="15.75" customHeight="1">
      <c r="X716" s="88"/>
      <c r="Y716" s="89"/>
      <c r="Z716" s="88"/>
      <c r="AA716" s="89"/>
      <c r="AB716" s="88"/>
      <c r="AC716" s="89"/>
      <c r="AD716" s="88"/>
      <c r="AE716" s="89"/>
      <c r="AF716" s="88"/>
      <c r="AG716" s="89"/>
      <c r="AH716" s="88"/>
      <c r="AI716" s="89"/>
      <c r="AJ716" s="88"/>
      <c r="AK716" s="89"/>
      <c r="AL716" s="88"/>
      <c r="AM716" s="90"/>
    </row>
    <row r="717" ht="15.75" customHeight="1">
      <c r="X717" s="88"/>
      <c r="Y717" s="89"/>
      <c r="Z717" s="88"/>
      <c r="AA717" s="89"/>
      <c r="AB717" s="88"/>
      <c r="AC717" s="89"/>
      <c r="AD717" s="88"/>
      <c r="AE717" s="89"/>
      <c r="AF717" s="88"/>
      <c r="AG717" s="89"/>
      <c r="AH717" s="88"/>
      <c r="AI717" s="89"/>
      <c r="AJ717" s="88"/>
      <c r="AK717" s="89"/>
      <c r="AL717" s="88"/>
      <c r="AM717" s="90"/>
    </row>
    <row r="718" ht="15.75" customHeight="1">
      <c r="X718" s="88"/>
      <c r="Y718" s="89"/>
      <c r="Z718" s="88"/>
      <c r="AA718" s="89"/>
      <c r="AB718" s="88"/>
      <c r="AC718" s="89"/>
      <c r="AD718" s="88"/>
      <c r="AE718" s="89"/>
      <c r="AF718" s="88"/>
      <c r="AG718" s="89"/>
      <c r="AH718" s="88"/>
      <c r="AI718" s="89"/>
      <c r="AJ718" s="88"/>
      <c r="AK718" s="89"/>
      <c r="AL718" s="88"/>
      <c r="AM718" s="90"/>
    </row>
    <row r="719" ht="15.75" customHeight="1">
      <c r="X719" s="88"/>
      <c r="Y719" s="89"/>
      <c r="Z719" s="88"/>
      <c r="AA719" s="89"/>
      <c r="AB719" s="88"/>
      <c r="AC719" s="89"/>
      <c r="AD719" s="88"/>
      <c r="AE719" s="89"/>
      <c r="AF719" s="88"/>
      <c r="AG719" s="89"/>
      <c r="AH719" s="88"/>
      <c r="AI719" s="89"/>
      <c r="AJ719" s="88"/>
      <c r="AK719" s="89"/>
      <c r="AL719" s="88"/>
      <c r="AM719" s="90"/>
    </row>
    <row r="720" ht="15.75" customHeight="1">
      <c r="X720" s="88"/>
      <c r="Y720" s="89"/>
      <c r="Z720" s="88"/>
      <c r="AA720" s="89"/>
      <c r="AB720" s="88"/>
      <c r="AC720" s="89"/>
      <c r="AD720" s="88"/>
      <c r="AE720" s="89"/>
      <c r="AF720" s="88"/>
      <c r="AG720" s="89"/>
      <c r="AH720" s="88"/>
      <c r="AI720" s="89"/>
      <c r="AJ720" s="88"/>
      <c r="AK720" s="89"/>
      <c r="AL720" s="88"/>
      <c r="AM720" s="90"/>
    </row>
    <row r="721" ht="15.75" customHeight="1">
      <c r="X721" s="88"/>
      <c r="Y721" s="89"/>
      <c r="Z721" s="88"/>
      <c r="AA721" s="89"/>
      <c r="AB721" s="88"/>
      <c r="AC721" s="89"/>
      <c r="AD721" s="88"/>
      <c r="AE721" s="89"/>
      <c r="AF721" s="88"/>
      <c r="AG721" s="89"/>
      <c r="AH721" s="88"/>
      <c r="AI721" s="89"/>
      <c r="AJ721" s="88"/>
      <c r="AK721" s="89"/>
      <c r="AL721" s="88"/>
      <c r="AM721" s="90"/>
    </row>
    <row r="722" ht="15.75" customHeight="1">
      <c r="X722" s="88"/>
      <c r="Y722" s="89"/>
      <c r="Z722" s="88"/>
      <c r="AA722" s="89"/>
      <c r="AB722" s="88"/>
      <c r="AC722" s="89"/>
      <c r="AD722" s="88"/>
      <c r="AE722" s="89"/>
      <c r="AF722" s="88"/>
      <c r="AG722" s="89"/>
      <c r="AH722" s="88"/>
      <c r="AI722" s="89"/>
      <c r="AJ722" s="88"/>
      <c r="AK722" s="89"/>
      <c r="AL722" s="88"/>
      <c r="AM722" s="90"/>
    </row>
    <row r="723" ht="15.75" customHeight="1">
      <c r="X723" s="88"/>
      <c r="Y723" s="89"/>
      <c r="Z723" s="88"/>
      <c r="AA723" s="89"/>
      <c r="AB723" s="88"/>
      <c r="AC723" s="89"/>
      <c r="AD723" s="88"/>
      <c r="AE723" s="89"/>
      <c r="AF723" s="88"/>
      <c r="AG723" s="89"/>
      <c r="AH723" s="88"/>
      <c r="AI723" s="89"/>
      <c r="AJ723" s="88"/>
      <c r="AK723" s="89"/>
      <c r="AL723" s="88"/>
      <c r="AM723" s="90"/>
    </row>
    <row r="724" ht="15.75" customHeight="1">
      <c r="X724" s="88"/>
      <c r="Y724" s="89"/>
      <c r="Z724" s="88"/>
      <c r="AA724" s="89"/>
      <c r="AB724" s="88"/>
      <c r="AC724" s="89"/>
      <c r="AD724" s="88"/>
      <c r="AE724" s="89"/>
      <c r="AF724" s="88"/>
      <c r="AG724" s="89"/>
      <c r="AH724" s="88"/>
      <c r="AI724" s="89"/>
      <c r="AJ724" s="88"/>
      <c r="AK724" s="89"/>
      <c r="AL724" s="88"/>
      <c r="AM724" s="90"/>
    </row>
    <row r="725" ht="15.75" customHeight="1">
      <c r="X725" s="88"/>
      <c r="Y725" s="89"/>
      <c r="Z725" s="88"/>
      <c r="AA725" s="89"/>
      <c r="AB725" s="88"/>
      <c r="AC725" s="89"/>
      <c r="AD725" s="88"/>
      <c r="AE725" s="89"/>
      <c r="AF725" s="88"/>
      <c r="AG725" s="89"/>
      <c r="AH725" s="88"/>
      <c r="AI725" s="89"/>
      <c r="AJ725" s="88"/>
      <c r="AK725" s="89"/>
      <c r="AL725" s="88"/>
      <c r="AM725" s="90"/>
    </row>
    <row r="726" ht="15.75" customHeight="1">
      <c r="X726" s="88"/>
      <c r="Y726" s="89"/>
      <c r="Z726" s="88"/>
      <c r="AA726" s="89"/>
      <c r="AB726" s="88"/>
      <c r="AC726" s="89"/>
      <c r="AD726" s="88"/>
      <c r="AE726" s="89"/>
      <c r="AF726" s="88"/>
      <c r="AG726" s="89"/>
      <c r="AH726" s="88"/>
      <c r="AI726" s="89"/>
      <c r="AJ726" s="88"/>
      <c r="AK726" s="89"/>
      <c r="AL726" s="88"/>
      <c r="AM726" s="90"/>
    </row>
    <row r="727" ht="15.75" customHeight="1">
      <c r="X727" s="88"/>
      <c r="Y727" s="89"/>
      <c r="Z727" s="88"/>
      <c r="AA727" s="89"/>
      <c r="AB727" s="88"/>
      <c r="AC727" s="89"/>
      <c r="AD727" s="88"/>
      <c r="AE727" s="89"/>
      <c r="AF727" s="88"/>
      <c r="AG727" s="89"/>
      <c r="AH727" s="88"/>
      <c r="AI727" s="89"/>
      <c r="AJ727" s="88"/>
      <c r="AK727" s="89"/>
      <c r="AL727" s="88"/>
      <c r="AM727" s="90"/>
    </row>
    <row r="728" ht="15.75" customHeight="1">
      <c r="X728" s="88"/>
      <c r="Y728" s="89"/>
      <c r="Z728" s="88"/>
      <c r="AA728" s="89"/>
      <c r="AB728" s="88"/>
      <c r="AC728" s="89"/>
      <c r="AD728" s="88"/>
      <c r="AE728" s="89"/>
      <c r="AF728" s="88"/>
      <c r="AG728" s="89"/>
      <c r="AH728" s="88"/>
      <c r="AI728" s="89"/>
      <c r="AJ728" s="88"/>
      <c r="AK728" s="89"/>
      <c r="AL728" s="88"/>
      <c r="AM728" s="90"/>
    </row>
    <row r="729" ht="15.75" customHeight="1">
      <c r="X729" s="88"/>
      <c r="Y729" s="89"/>
      <c r="Z729" s="88"/>
      <c r="AA729" s="89"/>
      <c r="AB729" s="88"/>
      <c r="AC729" s="89"/>
      <c r="AD729" s="88"/>
      <c r="AE729" s="89"/>
      <c r="AF729" s="88"/>
      <c r="AG729" s="89"/>
      <c r="AH729" s="88"/>
      <c r="AI729" s="89"/>
      <c r="AJ729" s="88"/>
      <c r="AK729" s="89"/>
      <c r="AL729" s="88"/>
      <c r="AM729" s="90"/>
    </row>
    <row r="730" ht="15.75" customHeight="1">
      <c r="X730" s="88"/>
      <c r="Y730" s="89"/>
      <c r="Z730" s="88"/>
      <c r="AA730" s="89"/>
      <c r="AB730" s="88"/>
      <c r="AC730" s="89"/>
      <c r="AD730" s="88"/>
      <c r="AE730" s="89"/>
      <c r="AF730" s="88"/>
      <c r="AG730" s="89"/>
      <c r="AH730" s="88"/>
      <c r="AI730" s="89"/>
      <c r="AJ730" s="88"/>
      <c r="AK730" s="89"/>
      <c r="AL730" s="88"/>
      <c r="AM730" s="90"/>
    </row>
    <row r="731" ht="15.75" customHeight="1">
      <c r="X731" s="88"/>
      <c r="Y731" s="89"/>
      <c r="Z731" s="88"/>
      <c r="AA731" s="89"/>
      <c r="AB731" s="88"/>
      <c r="AC731" s="89"/>
      <c r="AD731" s="88"/>
      <c r="AE731" s="89"/>
      <c r="AF731" s="88"/>
      <c r="AG731" s="89"/>
      <c r="AH731" s="88"/>
      <c r="AI731" s="89"/>
      <c r="AJ731" s="88"/>
      <c r="AK731" s="89"/>
      <c r="AL731" s="88"/>
      <c r="AM731" s="90"/>
    </row>
    <row r="732" ht="15.75" customHeight="1">
      <c r="X732" s="88"/>
      <c r="Y732" s="89"/>
      <c r="Z732" s="88"/>
      <c r="AA732" s="89"/>
      <c r="AB732" s="88"/>
      <c r="AC732" s="89"/>
      <c r="AD732" s="88"/>
      <c r="AE732" s="89"/>
      <c r="AF732" s="88"/>
      <c r="AG732" s="89"/>
      <c r="AH732" s="88"/>
      <c r="AI732" s="89"/>
      <c r="AJ732" s="88"/>
      <c r="AK732" s="89"/>
      <c r="AL732" s="88"/>
      <c r="AM732" s="90"/>
    </row>
    <row r="733" ht="15.75" customHeight="1">
      <c r="X733" s="88"/>
      <c r="Y733" s="89"/>
      <c r="Z733" s="88"/>
      <c r="AA733" s="89"/>
      <c r="AB733" s="88"/>
      <c r="AC733" s="89"/>
      <c r="AD733" s="88"/>
      <c r="AE733" s="89"/>
      <c r="AF733" s="88"/>
      <c r="AG733" s="89"/>
      <c r="AH733" s="88"/>
      <c r="AI733" s="89"/>
      <c r="AJ733" s="88"/>
      <c r="AK733" s="89"/>
      <c r="AL733" s="88"/>
      <c r="AM733" s="90"/>
    </row>
    <row r="734" ht="15.75" customHeight="1">
      <c r="X734" s="88"/>
      <c r="Y734" s="89"/>
      <c r="Z734" s="88"/>
      <c r="AA734" s="89"/>
      <c r="AB734" s="88"/>
      <c r="AC734" s="89"/>
      <c r="AD734" s="88"/>
      <c r="AE734" s="89"/>
      <c r="AF734" s="88"/>
      <c r="AG734" s="89"/>
      <c r="AH734" s="88"/>
      <c r="AI734" s="89"/>
      <c r="AJ734" s="88"/>
      <c r="AK734" s="89"/>
      <c r="AL734" s="88"/>
      <c r="AM734" s="90"/>
    </row>
    <row r="735" ht="15.75" customHeight="1">
      <c r="X735" s="88"/>
      <c r="Y735" s="89"/>
      <c r="Z735" s="88"/>
      <c r="AA735" s="89"/>
      <c r="AB735" s="88"/>
      <c r="AC735" s="89"/>
      <c r="AD735" s="88"/>
      <c r="AE735" s="89"/>
      <c r="AF735" s="88"/>
      <c r="AG735" s="89"/>
      <c r="AH735" s="88"/>
      <c r="AI735" s="89"/>
      <c r="AJ735" s="88"/>
      <c r="AK735" s="89"/>
      <c r="AL735" s="88"/>
      <c r="AM735" s="90"/>
    </row>
    <row r="736" ht="15.75" customHeight="1">
      <c r="X736" s="88"/>
      <c r="Y736" s="89"/>
      <c r="Z736" s="88"/>
      <c r="AA736" s="89"/>
      <c r="AB736" s="88"/>
      <c r="AC736" s="89"/>
      <c r="AD736" s="88"/>
      <c r="AE736" s="89"/>
      <c r="AF736" s="88"/>
      <c r="AG736" s="89"/>
      <c r="AH736" s="88"/>
      <c r="AI736" s="89"/>
      <c r="AJ736" s="88"/>
      <c r="AK736" s="89"/>
      <c r="AL736" s="88"/>
      <c r="AM736" s="90"/>
    </row>
    <row r="737" ht="15.75" customHeight="1">
      <c r="X737" s="88"/>
      <c r="Y737" s="89"/>
      <c r="Z737" s="88"/>
      <c r="AA737" s="89"/>
      <c r="AB737" s="88"/>
      <c r="AC737" s="89"/>
      <c r="AD737" s="88"/>
      <c r="AE737" s="89"/>
      <c r="AF737" s="88"/>
      <c r="AG737" s="89"/>
      <c r="AH737" s="88"/>
      <c r="AI737" s="89"/>
      <c r="AJ737" s="88"/>
      <c r="AK737" s="89"/>
      <c r="AL737" s="88"/>
      <c r="AM737" s="90"/>
    </row>
    <row r="738" ht="15.75" customHeight="1">
      <c r="X738" s="88"/>
      <c r="Y738" s="89"/>
      <c r="Z738" s="88"/>
      <c r="AA738" s="89"/>
      <c r="AB738" s="88"/>
      <c r="AC738" s="89"/>
      <c r="AD738" s="88"/>
      <c r="AE738" s="89"/>
      <c r="AF738" s="88"/>
      <c r="AG738" s="89"/>
      <c r="AH738" s="88"/>
      <c r="AI738" s="89"/>
      <c r="AJ738" s="88"/>
      <c r="AK738" s="89"/>
      <c r="AL738" s="88"/>
      <c r="AM738" s="90"/>
    </row>
    <row r="739" ht="15.75" customHeight="1">
      <c r="X739" s="88"/>
      <c r="Y739" s="89"/>
      <c r="Z739" s="88"/>
      <c r="AA739" s="89"/>
      <c r="AB739" s="88"/>
      <c r="AC739" s="89"/>
      <c r="AD739" s="88"/>
      <c r="AE739" s="89"/>
      <c r="AF739" s="88"/>
      <c r="AG739" s="89"/>
      <c r="AH739" s="88"/>
      <c r="AI739" s="89"/>
      <c r="AJ739" s="88"/>
      <c r="AK739" s="89"/>
      <c r="AL739" s="88"/>
      <c r="AM739" s="90"/>
    </row>
    <row r="740" ht="15.75" customHeight="1">
      <c r="X740" s="88"/>
      <c r="Y740" s="89"/>
      <c r="Z740" s="88"/>
      <c r="AA740" s="89"/>
      <c r="AB740" s="88"/>
      <c r="AC740" s="89"/>
      <c r="AD740" s="88"/>
      <c r="AE740" s="89"/>
      <c r="AF740" s="88"/>
      <c r="AG740" s="89"/>
      <c r="AH740" s="88"/>
      <c r="AI740" s="89"/>
      <c r="AJ740" s="88"/>
      <c r="AK740" s="89"/>
      <c r="AL740" s="88"/>
      <c r="AM740" s="90"/>
    </row>
    <row r="741" ht="15.75" customHeight="1">
      <c r="X741" s="88"/>
      <c r="Y741" s="89"/>
      <c r="Z741" s="88"/>
      <c r="AA741" s="89"/>
      <c r="AB741" s="88"/>
      <c r="AC741" s="89"/>
      <c r="AD741" s="88"/>
      <c r="AE741" s="89"/>
      <c r="AF741" s="88"/>
      <c r="AG741" s="89"/>
      <c r="AH741" s="88"/>
      <c r="AI741" s="89"/>
      <c r="AJ741" s="88"/>
      <c r="AK741" s="89"/>
      <c r="AL741" s="88"/>
      <c r="AM741" s="90"/>
    </row>
    <row r="742" ht="15.75" customHeight="1">
      <c r="X742" s="88"/>
      <c r="Y742" s="89"/>
      <c r="Z742" s="88"/>
      <c r="AA742" s="89"/>
      <c r="AB742" s="88"/>
      <c r="AC742" s="89"/>
      <c r="AD742" s="88"/>
      <c r="AE742" s="89"/>
      <c r="AF742" s="88"/>
      <c r="AG742" s="89"/>
      <c r="AH742" s="88"/>
      <c r="AI742" s="89"/>
      <c r="AJ742" s="88"/>
      <c r="AK742" s="89"/>
      <c r="AL742" s="88"/>
      <c r="AM742" s="90"/>
    </row>
    <row r="743" ht="15.75" customHeight="1">
      <c r="X743" s="88"/>
      <c r="Y743" s="89"/>
      <c r="Z743" s="88"/>
      <c r="AA743" s="89"/>
      <c r="AB743" s="88"/>
      <c r="AC743" s="89"/>
      <c r="AD743" s="88"/>
      <c r="AE743" s="89"/>
      <c r="AF743" s="88"/>
      <c r="AG743" s="89"/>
      <c r="AH743" s="88"/>
      <c r="AI743" s="89"/>
      <c r="AJ743" s="88"/>
      <c r="AK743" s="89"/>
      <c r="AL743" s="88"/>
      <c r="AM743" s="90"/>
    </row>
    <row r="744" ht="15.75" customHeight="1">
      <c r="X744" s="88"/>
      <c r="Y744" s="89"/>
      <c r="Z744" s="88"/>
      <c r="AA744" s="89"/>
      <c r="AB744" s="88"/>
      <c r="AC744" s="89"/>
      <c r="AD744" s="88"/>
      <c r="AE744" s="89"/>
      <c r="AF744" s="88"/>
      <c r="AG744" s="89"/>
      <c r="AH744" s="88"/>
      <c r="AI744" s="89"/>
      <c r="AJ744" s="88"/>
      <c r="AK744" s="89"/>
      <c r="AL744" s="88"/>
      <c r="AM744" s="90"/>
    </row>
    <row r="745" ht="15.75" customHeight="1">
      <c r="X745" s="88"/>
      <c r="Y745" s="89"/>
      <c r="Z745" s="88"/>
      <c r="AA745" s="89"/>
      <c r="AB745" s="88"/>
      <c r="AC745" s="89"/>
      <c r="AD745" s="88"/>
      <c r="AE745" s="89"/>
      <c r="AF745" s="88"/>
      <c r="AG745" s="89"/>
      <c r="AH745" s="88"/>
      <c r="AI745" s="89"/>
      <c r="AJ745" s="88"/>
      <c r="AK745" s="89"/>
      <c r="AL745" s="88"/>
      <c r="AM745" s="90"/>
    </row>
    <row r="746" ht="15.75" customHeight="1">
      <c r="X746" s="88"/>
      <c r="Y746" s="89"/>
      <c r="Z746" s="88"/>
      <c r="AA746" s="89"/>
      <c r="AB746" s="88"/>
      <c r="AC746" s="89"/>
      <c r="AD746" s="88"/>
      <c r="AE746" s="89"/>
      <c r="AF746" s="88"/>
      <c r="AG746" s="89"/>
      <c r="AH746" s="88"/>
      <c r="AI746" s="89"/>
      <c r="AJ746" s="88"/>
      <c r="AK746" s="89"/>
      <c r="AL746" s="88"/>
      <c r="AM746" s="90"/>
    </row>
    <row r="747" ht="15.75" customHeight="1">
      <c r="X747" s="88"/>
      <c r="Y747" s="89"/>
      <c r="Z747" s="88"/>
      <c r="AA747" s="89"/>
      <c r="AB747" s="88"/>
      <c r="AC747" s="89"/>
      <c r="AD747" s="88"/>
      <c r="AE747" s="89"/>
      <c r="AF747" s="88"/>
      <c r="AG747" s="89"/>
      <c r="AH747" s="88"/>
      <c r="AI747" s="89"/>
      <c r="AJ747" s="88"/>
      <c r="AK747" s="89"/>
      <c r="AL747" s="88"/>
      <c r="AM747" s="90"/>
    </row>
    <row r="748" ht="15.75" customHeight="1">
      <c r="X748" s="88"/>
      <c r="Y748" s="89"/>
      <c r="Z748" s="88"/>
      <c r="AA748" s="89"/>
      <c r="AB748" s="88"/>
      <c r="AC748" s="89"/>
      <c r="AD748" s="88"/>
      <c r="AE748" s="89"/>
      <c r="AF748" s="88"/>
      <c r="AG748" s="89"/>
      <c r="AH748" s="88"/>
      <c r="AI748" s="89"/>
      <c r="AJ748" s="88"/>
      <c r="AK748" s="89"/>
      <c r="AL748" s="88"/>
      <c r="AM748" s="90"/>
    </row>
    <row r="749" ht="15.75" customHeight="1">
      <c r="X749" s="88"/>
      <c r="Y749" s="89"/>
      <c r="Z749" s="88"/>
      <c r="AA749" s="89"/>
      <c r="AB749" s="88"/>
      <c r="AC749" s="89"/>
      <c r="AD749" s="88"/>
      <c r="AE749" s="89"/>
      <c r="AF749" s="88"/>
      <c r="AG749" s="89"/>
      <c r="AH749" s="88"/>
      <c r="AI749" s="89"/>
      <c r="AJ749" s="88"/>
      <c r="AK749" s="89"/>
      <c r="AL749" s="88"/>
      <c r="AM749" s="90"/>
    </row>
    <row r="750" ht="15.75" customHeight="1">
      <c r="X750" s="88"/>
      <c r="Y750" s="89"/>
      <c r="Z750" s="88"/>
      <c r="AA750" s="89"/>
      <c r="AB750" s="88"/>
      <c r="AC750" s="89"/>
      <c r="AD750" s="88"/>
      <c r="AE750" s="89"/>
      <c r="AF750" s="88"/>
      <c r="AG750" s="89"/>
      <c r="AH750" s="88"/>
      <c r="AI750" s="89"/>
      <c r="AJ750" s="88"/>
      <c r="AK750" s="89"/>
      <c r="AL750" s="88"/>
      <c r="AM750" s="90"/>
    </row>
    <row r="751" ht="15.75" customHeight="1">
      <c r="X751" s="88"/>
      <c r="Y751" s="89"/>
      <c r="Z751" s="88"/>
      <c r="AA751" s="89"/>
      <c r="AB751" s="88"/>
      <c r="AC751" s="89"/>
      <c r="AD751" s="88"/>
      <c r="AE751" s="89"/>
      <c r="AF751" s="88"/>
      <c r="AG751" s="89"/>
      <c r="AH751" s="88"/>
      <c r="AI751" s="89"/>
      <c r="AJ751" s="88"/>
      <c r="AK751" s="89"/>
      <c r="AL751" s="88"/>
      <c r="AM751" s="90"/>
    </row>
    <row r="752" ht="15.75" customHeight="1">
      <c r="X752" s="88"/>
      <c r="Y752" s="89"/>
      <c r="Z752" s="88"/>
      <c r="AA752" s="89"/>
      <c r="AB752" s="88"/>
      <c r="AC752" s="89"/>
      <c r="AD752" s="88"/>
      <c r="AE752" s="89"/>
      <c r="AF752" s="88"/>
      <c r="AG752" s="89"/>
      <c r="AH752" s="88"/>
      <c r="AI752" s="89"/>
      <c r="AJ752" s="88"/>
      <c r="AK752" s="89"/>
      <c r="AL752" s="88"/>
      <c r="AM752" s="90"/>
    </row>
    <row r="753" ht="15.75" customHeight="1">
      <c r="X753" s="88"/>
      <c r="Y753" s="89"/>
      <c r="Z753" s="88"/>
      <c r="AA753" s="89"/>
      <c r="AB753" s="88"/>
      <c r="AC753" s="89"/>
      <c r="AD753" s="88"/>
      <c r="AE753" s="89"/>
      <c r="AF753" s="88"/>
      <c r="AG753" s="89"/>
      <c r="AH753" s="88"/>
      <c r="AI753" s="89"/>
      <c r="AJ753" s="88"/>
      <c r="AK753" s="89"/>
      <c r="AL753" s="88"/>
      <c r="AM753" s="90"/>
    </row>
    <row r="754" ht="15.75" customHeight="1">
      <c r="X754" s="88"/>
      <c r="Y754" s="89"/>
      <c r="Z754" s="88"/>
      <c r="AA754" s="89"/>
      <c r="AB754" s="88"/>
      <c r="AC754" s="89"/>
      <c r="AD754" s="88"/>
      <c r="AE754" s="89"/>
      <c r="AF754" s="88"/>
      <c r="AG754" s="89"/>
      <c r="AH754" s="88"/>
      <c r="AI754" s="89"/>
      <c r="AJ754" s="88"/>
      <c r="AK754" s="89"/>
      <c r="AL754" s="88"/>
      <c r="AM754" s="90"/>
    </row>
    <row r="755" ht="15.75" customHeight="1">
      <c r="X755" s="88"/>
      <c r="Y755" s="89"/>
      <c r="Z755" s="88"/>
      <c r="AA755" s="89"/>
      <c r="AB755" s="88"/>
      <c r="AC755" s="89"/>
      <c r="AD755" s="88"/>
      <c r="AE755" s="89"/>
      <c r="AF755" s="88"/>
      <c r="AG755" s="89"/>
      <c r="AH755" s="88"/>
      <c r="AI755" s="89"/>
      <c r="AJ755" s="88"/>
      <c r="AK755" s="89"/>
      <c r="AL755" s="88"/>
      <c r="AM755" s="90"/>
    </row>
    <row r="756" ht="15.75" customHeight="1">
      <c r="X756" s="88"/>
      <c r="Y756" s="89"/>
      <c r="Z756" s="88"/>
      <c r="AA756" s="89"/>
      <c r="AB756" s="88"/>
      <c r="AC756" s="89"/>
      <c r="AD756" s="88"/>
      <c r="AE756" s="89"/>
      <c r="AF756" s="88"/>
      <c r="AG756" s="89"/>
      <c r="AH756" s="88"/>
      <c r="AI756" s="89"/>
      <c r="AJ756" s="88"/>
      <c r="AK756" s="89"/>
      <c r="AL756" s="88"/>
      <c r="AM756" s="90"/>
    </row>
    <row r="757" ht="15.75" customHeight="1">
      <c r="X757" s="88"/>
      <c r="Y757" s="89"/>
      <c r="Z757" s="88"/>
      <c r="AA757" s="89"/>
      <c r="AB757" s="88"/>
      <c r="AC757" s="89"/>
      <c r="AD757" s="88"/>
      <c r="AE757" s="89"/>
      <c r="AF757" s="88"/>
      <c r="AG757" s="89"/>
      <c r="AH757" s="88"/>
      <c r="AI757" s="89"/>
      <c r="AJ757" s="88"/>
      <c r="AK757" s="89"/>
      <c r="AL757" s="88"/>
      <c r="AM757" s="90"/>
    </row>
    <row r="758" ht="15.75" customHeight="1">
      <c r="X758" s="88"/>
      <c r="Y758" s="89"/>
      <c r="Z758" s="88"/>
      <c r="AA758" s="89"/>
      <c r="AB758" s="88"/>
      <c r="AC758" s="89"/>
      <c r="AD758" s="88"/>
      <c r="AE758" s="89"/>
      <c r="AF758" s="88"/>
      <c r="AG758" s="89"/>
      <c r="AH758" s="88"/>
      <c r="AI758" s="89"/>
      <c r="AJ758" s="88"/>
      <c r="AK758" s="89"/>
      <c r="AL758" s="88"/>
      <c r="AM758" s="90"/>
    </row>
    <row r="759" ht="15.75" customHeight="1">
      <c r="X759" s="88"/>
      <c r="Y759" s="89"/>
      <c r="Z759" s="88"/>
      <c r="AA759" s="89"/>
      <c r="AB759" s="88"/>
      <c r="AC759" s="89"/>
      <c r="AD759" s="88"/>
      <c r="AE759" s="89"/>
      <c r="AF759" s="88"/>
      <c r="AG759" s="89"/>
      <c r="AH759" s="88"/>
      <c r="AI759" s="89"/>
      <c r="AJ759" s="88"/>
      <c r="AK759" s="89"/>
      <c r="AL759" s="88"/>
      <c r="AM759" s="90"/>
    </row>
    <row r="760" ht="15.75" customHeight="1">
      <c r="X760" s="88"/>
      <c r="Y760" s="89"/>
      <c r="Z760" s="88"/>
      <c r="AA760" s="89"/>
      <c r="AB760" s="88"/>
      <c r="AC760" s="89"/>
      <c r="AD760" s="88"/>
      <c r="AE760" s="89"/>
      <c r="AF760" s="88"/>
      <c r="AG760" s="89"/>
      <c r="AH760" s="88"/>
      <c r="AI760" s="89"/>
      <c r="AJ760" s="88"/>
      <c r="AK760" s="89"/>
      <c r="AL760" s="88"/>
      <c r="AM760" s="90"/>
    </row>
    <row r="761" ht="15.75" customHeight="1">
      <c r="X761" s="88"/>
      <c r="Y761" s="89"/>
      <c r="Z761" s="88"/>
      <c r="AA761" s="89"/>
      <c r="AB761" s="88"/>
      <c r="AC761" s="89"/>
      <c r="AD761" s="88"/>
      <c r="AE761" s="89"/>
      <c r="AF761" s="88"/>
      <c r="AG761" s="89"/>
      <c r="AH761" s="88"/>
      <c r="AI761" s="89"/>
      <c r="AJ761" s="88"/>
      <c r="AK761" s="89"/>
      <c r="AL761" s="88"/>
      <c r="AM761" s="90"/>
    </row>
    <row r="762" ht="15.75" customHeight="1">
      <c r="X762" s="88"/>
      <c r="Y762" s="89"/>
      <c r="Z762" s="88"/>
      <c r="AA762" s="89"/>
      <c r="AB762" s="88"/>
      <c r="AC762" s="89"/>
      <c r="AD762" s="88"/>
      <c r="AE762" s="89"/>
      <c r="AF762" s="88"/>
      <c r="AG762" s="89"/>
      <c r="AH762" s="88"/>
      <c r="AI762" s="89"/>
      <c r="AJ762" s="88"/>
      <c r="AK762" s="89"/>
      <c r="AL762" s="88"/>
      <c r="AM762" s="90"/>
    </row>
    <row r="763" ht="15.75" customHeight="1">
      <c r="X763" s="88"/>
      <c r="Y763" s="89"/>
      <c r="Z763" s="88"/>
      <c r="AA763" s="89"/>
      <c r="AB763" s="88"/>
      <c r="AC763" s="89"/>
      <c r="AD763" s="88"/>
      <c r="AE763" s="89"/>
      <c r="AF763" s="88"/>
      <c r="AG763" s="89"/>
      <c r="AH763" s="88"/>
      <c r="AI763" s="89"/>
      <c r="AJ763" s="88"/>
      <c r="AK763" s="89"/>
      <c r="AL763" s="88"/>
      <c r="AM763" s="90"/>
    </row>
    <row r="764" ht="15.75" customHeight="1">
      <c r="X764" s="88"/>
      <c r="Y764" s="89"/>
      <c r="Z764" s="88"/>
      <c r="AA764" s="89"/>
      <c r="AB764" s="88"/>
      <c r="AC764" s="89"/>
      <c r="AD764" s="88"/>
      <c r="AE764" s="89"/>
      <c r="AF764" s="88"/>
      <c r="AG764" s="89"/>
      <c r="AH764" s="88"/>
      <c r="AI764" s="89"/>
      <c r="AJ764" s="88"/>
      <c r="AK764" s="89"/>
      <c r="AL764" s="88"/>
      <c r="AM764" s="90"/>
    </row>
    <row r="765" ht="15.75" customHeight="1">
      <c r="X765" s="88"/>
      <c r="Y765" s="89"/>
      <c r="Z765" s="88"/>
      <c r="AA765" s="89"/>
      <c r="AB765" s="88"/>
      <c r="AC765" s="89"/>
      <c r="AD765" s="88"/>
      <c r="AE765" s="89"/>
      <c r="AF765" s="88"/>
      <c r="AG765" s="89"/>
      <c r="AH765" s="88"/>
      <c r="AI765" s="89"/>
      <c r="AJ765" s="88"/>
      <c r="AK765" s="89"/>
      <c r="AL765" s="88"/>
      <c r="AM765" s="90"/>
    </row>
    <row r="766" ht="15.75" customHeight="1">
      <c r="X766" s="88"/>
      <c r="Y766" s="89"/>
      <c r="Z766" s="88"/>
      <c r="AA766" s="89"/>
      <c r="AB766" s="88"/>
      <c r="AC766" s="89"/>
      <c r="AD766" s="88"/>
      <c r="AE766" s="89"/>
      <c r="AF766" s="88"/>
      <c r="AG766" s="89"/>
      <c r="AH766" s="88"/>
      <c r="AI766" s="89"/>
      <c r="AJ766" s="88"/>
      <c r="AK766" s="89"/>
      <c r="AL766" s="88"/>
      <c r="AM766" s="90"/>
    </row>
    <row r="767" ht="15.75" customHeight="1">
      <c r="X767" s="88"/>
      <c r="Y767" s="89"/>
      <c r="Z767" s="88"/>
      <c r="AA767" s="89"/>
      <c r="AB767" s="88"/>
      <c r="AC767" s="89"/>
      <c r="AD767" s="88"/>
      <c r="AE767" s="89"/>
      <c r="AF767" s="88"/>
      <c r="AG767" s="89"/>
      <c r="AH767" s="88"/>
      <c r="AI767" s="89"/>
      <c r="AJ767" s="88"/>
      <c r="AK767" s="89"/>
      <c r="AL767" s="88"/>
      <c r="AM767" s="90"/>
    </row>
    <row r="768" ht="15.75" customHeight="1">
      <c r="X768" s="88"/>
      <c r="Y768" s="89"/>
      <c r="Z768" s="88"/>
      <c r="AA768" s="89"/>
      <c r="AB768" s="88"/>
      <c r="AC768" s="89"/>
      <c r="AD768" s="88"/>
      <c r="AE768" s="89"/>
      <c r="AF768" s="88"/>
      <c r="AG768" s="89"/>
      <c r="AH768" s="88"/>
      <c r="AI768" s="89"/>
      <c r="AJ768" s="88"/>
      <c r="AK768" s="89"/>
      <c r="AL768" s="88"/>
      <c r="AM768" s="90"/>
    </row>
    <row r="769" ht="15.75" customHeight="1">
      <c r="X769" s="88"/>
      <c r="Y769" s="89"/>
      <c r="Z769" s="88"/>
      <c r="AA769" s="89"/>
      <c r="AB769" s="88"/>
      <c r="AC769" s="89"/>
      <c r="AD769" s="88"/>
      <c r="AE769" s="89"/>
      <c r="AF769" s="88"/>
      <c r="AG769" s="89"/>
      <c r="AH769" s="88"/>
      <c r="AI769" s="89"/>
      <c r="AJ769" s="88"/>
      <c r="AK769" s="89"/>
      <c r="AL769" s="88"/>
      <c r="AM769" s="90"/>
    </row>
    <row r="770" ht="15.75" customHeight="1">
      <c r="X770" s="88"/>
      <c r="Y770" s="89"/>
      <c r="Z770" s="88"/>
      <c r="AA770" s="89"/>
      <c r="AB770" s="88"/>
      <c r="AC770" s="89"/>
      <c r="AD770" s="88"/>
      <c r="AE770" s="89"/>
      <c r="AF770" s="88"/>
      <c r="AG770" s="89"/>
      <c r="AH770" s="88"/>
      <c r="AI770" s="89"/>
      <c r="AJ770" s="88"/>
      <c r="AK770" s="89"/>
      <c r="AL770" s="88"/>
      <c r="AM770" s="90"/>
    </row>
    <row r="771" ht="15.75" customHeight="1">
      <c r="X771" s="88"/>
      <c r="Y771" s="89"/>
      <c r="Z771" s="88"/>
      <c r="AA771" s="89"/>
      <c r="AB771" s="88"/>
      <c r="AC771" s="89"/>
      <c r="AD771" s="88"/>
      <c r="AE771" s="89"/>
      <c r="AF771" s="88"/>
      <c r="AG771" s="89"/>
      <c r="AH771" s="88"/>
      <c r="AI771" s="89"/>
      <c r="AJ771" s="88"/>
      <c r="AK771" s="89"/>
      <c r="AL771" s="88"/>
      <c r="AM771" s="90"/>
    </row>
    <row r="772" ht="15.75" customHeight="1">
      <c r="X772" s="88"/>
      <c r="Y772" s="89"/>
      <c r="Z772" s="88"/>
      <c r="AA772" s="89"/>
      <c r="AB772" s="88"/>
      <c r="AC772" s="89"/>
      <c r="AD772" s="88"/>
      <c r="AE772" s="89"/>
      <c r="AF772" s="88"/>
      <c r="AG772" s="89"/>
      <c r="AH772" s="88"/>
      <c r="AI772" s="89"/>
      <c r="AJ772" s="88"/>
      <c r="AK772" s="89"/>
      <c r="AL772" s="88"/>
      <c r="AM772" s="90"/>
    </row>
    <row r="773" ht="15.75" customHeight="1">
      <c r="X773" s="88"/>
      <c r="Y773" s="89"/>
      <c r="Z773" s="88"/>
      <c r="AA773" s="89"/>
      <c r="AB773" s="88"/>
      <c r="AC773" s="89"/>
      <c r="AD773" s="88"/>
      <c r="AE773" s="89"/>
      <c r="AF773" s="88"/>
      <c r="AG773" s="89"/>
      <c r="AH773" s="88"/>
      <c r="AI773" s="89"/>
      <c r="AJ773" s="88"/>
      <c r="AK773" s="89"/>
      <c r="AL773" s="88"/>
      <c r="AM773" s="90"/>
    </row>
    <row r="774" ht="15.75" customHeight="1">
      <c r="X774" s="88"/>
      <c r="Y774" s="89"/>
      <c r="Z774" s="88"/>
      <c r="AA774" s="89"/>
      <c r="AB774" s="88"/>
      <c r="AC774" s="89"/>
      <c r="AD774" s="88"/>
      <c r="AE774" s="89"/>
      <c r="AF774" s="88"/>
      <c r="AG774" s="89"/>
      <c r="AH774" s="88"/>
      <c r="AI774" s="89"/>
      <c r="AJ774" s="88"/>
      <c r="AK774" s="89"/>
      <c r="AL774" s="88"/>
      <c r="AM774" s="90"/>
    </row>
    <row r="775" ht="15.75" customHeight="1">
      <c r="X775" s="88"/>
      <c r="Y775" s="89"/>
      <c r="Z775" s="88"/>
      <c r="AA775" s="89"/>
      <c r="AB775" s="88"/>
      <c r="AC775" s="89"/>
      <c r="AD775" s="88"/>
      <c r="AE775" s="89"/>
      <c r="AF775" s="88"/>
      <c r="AG775" s="89"/>
      <c r="AH775" s="88"/>
      <c r="AI775" s="89"/>
      <c r="AJ775" s="88"/>
      <c r="AK775" s="89"/>
      <c r="AL775" s="88"/>
      <c r="AM775" s="90"/>
    </row>
    <row r="776" ht="15.75" customHeight="1">
      <c r="X776" s="88"/>
      <c r="Y776" s="89"/>
      <c r="Z776" s="88"/>
      <c r="AA776" s="89"/>
      <c r="AB776" s="88"/>
      <c r="AC776" s="89"/>
      <c r="AD776" s="88"/>
      <c r="AE776" s="89"/>
      <c r="AF776" s="88"/>
      <c r="AG776" s="89"/>
      <c r="AH776" s="88"/>
      <c r="AI776" s="89"/>
      <c r="AJ776" s="88"/>
      <c r="AK776" s="89"/>
      <c r="AL776" s="88"/>
      <c r="AM776" s="90"/>
    </row>
    <row r="777" ht="15.75" customHeight="1">
      <c r="X777" s="88"/>
      <c r="Y777" s="89"/>
      <c r="Z777" s="88"/>
      <c r="AA777" s="89"/>
      <c r="AB777" s="88"/>
      <c r="AC777" s="89"/>
      <c r="AD777" s="88"/>
      <c r="AE777" s="89"/>
      <c r="AF777" s="88"/>
      <c r="AG777" s="89"/>
      <c r="AH777" s="88"/>
      <c r="AI777" s="89"/>
      <c r="AJ777" s="88"/>
      <c r="AK777" s="89"/>
      <c r="AL777" s="88"/>
      <c r="AM777" s="90"/>
    </row>
    <row r="778" ht="15.75" customHeight="1">
      <c r="X778" s="88"/>
      <c r="Y778" s="89"/>
      <c r="Z778" s="88"/>
      <c r="AA778" s="89"/>
      <c r="AB778" s="88"/>
      <c r="AC778" s="89"/>
      <c r="AD778" s="88"/>
      <c r="AE778" s="89"/>
      <c r="AF778" s="88"/>
      <c r="AG778" s="89"/>
      <c r="AH778" s="88"/>
      <c r="AI778" s="89"/>
      <c r="AJ778" s="88"/>
      <c r="AK778" s="89"/>
      <c r="AL778" s="88"/>
      <c r="AM778" s="90"/>
    </row>
    <row r="779" ht="15.75" customHeight="1">
      <c r="X779" s="88"/>
      <c r="Y779" s="89"/>
      <c r="Z779" s="88"/>
      <c r="AA779" s="89"/>
      <c r="AB779" s="88"/>
      <c r="AC779" s="89"/>
      <c r="AD779" s="88"/>
      <c r="AE779" s="89"/>
      <c r="AF779" s="88"/>
      <c r="AG779" s="89"/>
      <c r="AH779" s="88"/>
      <c r="AI779" s="89"/>
      <c r="AJ779" s="88"/>
      <c r="AK779" s="89"/>
      <c r="AL779" s="88"/>
      <c r="AM779" s="90"/>
    </row>
    <row r="780" ht="15.75" customHeight="1">
      <c r="X780" s="88"/>
      <c r="Y780" s="89"/>
      <c r="Z780" s="88"/>
      <c r="AA780" s="89"/>
      <c r="AB780" s="88"/>
      <c r="AC780" s="89"/>
      <c r="AD780" s="88"/>
      <c r="AE780" s="89"/>
      <c r="AF780" s="88"/>
      <c r="AG780" s="89"/>
      <c r="AH780" s="88"/>
      <c r="AI780" s="89"/>
      <c r="AJ780" s="88"/>
      <c r="AK780" s="89"/>
      <c r="AL780" s="88"/>
      <c r="AM780" s="90"/>
    </row>
    <row r="781" ht="15.75" customHeight="1">
      <c r="X781" s="88"/>
      <c r="Y781" s="89"/>
      <c r="Z781" s="88"/>
      <c r="AA781" s="89"/>
      <c r="AB781" s="88"/>
      <c r="AC781" s="89"/>
      <c r="AD781" s="88"/>
      <c r="AE781" s="89"/>
      <c r="AF781" s="88"/>
      <c r="AG781" s="89"/>
      <c r="AH781" s="88"/>
      <c r="AI781" s="89"/>
      <c r="AJ781" s="88"/>
      <c r="AK781" s="89"/>
      <c r="AL781" s="88"/>
      <c r="AM781" s="90"/>
    </row>
    <row r="782" ht="15.75" customHeight="1">
      <c r="X782" s="88"/>
      <c r="Y782" s="89"/>
      <c r="Z782" s="88"/>
      <c r="AA782" s="89"/>
      <c r="AB782" s="88"/>
      <c r="AC782" s="89"/>
      <c r="AD782" s="88"/>
      <c r="AE782" s="89"/>
      <c r="AF782" s="88"/>
      <c r="AG782" s="89"/>
      <c r="AH782" s="88"/>
      <c r="AI782" s="89"/>
      <c r="AJ782" s="88"/>
      <c r="AK782" s="89"/>
      <c r="AL782" s="88"/>
      <c r="AM782" s="90"/>
    </row>
    <row r="783" ht="15.75" customHeight="1">
      <c r="X783" s="88"/>
      <c r="Y783" s="89"/>
      <c r="Z783" s="88"/>
      <c r="AA783" s="89"/>
      <c r="AB783" s="88"/>
      <c r="AC783" s="89"/>
      <c r="AD783" s="88"/>
      <c r="AE783" s="89"/>
      <c r="AF783" s="88"/>
      <c r="AG783" s="89"/>
      <c r="AH783" s="88"/>
      <c r="AI783" s="89"/>
      <c r="AJ783" s="88"/>
      <c r="AK783" s="89"/>
      <c r="AL783" s="88"/>
      <c r="AM783" s="90"/>
    </row>
    <row r="784" ht="15.75" customHeight="1">
      <c r="X784" s="88"/>
      <c r="Y784" s="89"/>
      <c r="Z784" s="88"/>
      <c r="AA784" s="89"/>
      <c r="AB784" s="88"/>
      <c r="AC784" s="89"/>
      <c r="AD784" s="88"/>
      <c r="AE784" s="89"/>
      <c r="AF784" s="88"/>
      <c r="AG784" s="89"/>
      <c r="AH784" s="88"/>
      <c r="AI784" s="89"/>
      <c r="AJ784" s="88"/>
      <c r="AK784" s="89"/>
      <c r="AL784" s="88"/>
      <c r="AM784" s="90"/>
    </row>
    <row r="785" ht="15.75" customHeight="1">
      <c r="X785" s="88"/>
      <c r="Y785" s="89"/>
      <c r="Z785" s="88"/>
      <c r="AA785" s="89"/>
      <c r="AB785" s="88"/>
      <c r="AC785" s="89"/>
      <c r="AD785" s="88"/>
      <c r="AE785" s="89"/>
      <c r="AF785" s="88"/>
      <c r="AG785" s="89"/>
      <c r="AH785" s="88"/>
      <c r="AI785" s="89"/>
      <c r="AJ785" s="88"/>
      <c r="AK785" s="89"/>
      <c r="AL785" s="88"/>
      <c r="AM785" s="90"/>
    </row>
    <row r="786" ht="15.75" customHeight="1">
      <c r="X786" s="88"/>
      <c r="Y786" s="89"/>
      <c r="Z786" s="88"/>
      <c r="AA786" s="89"/>
      <c r="AB786" s="88"/>
      <c r="AC786" s="89"/>
      <c r="AD786" s="88"/>
      <c r="AE786" s="89"/>
      <c r="AF786" s="88"/>
      <c r="AG786" s="89"/>
      <c r="AH786" s="88"/>
      <c r="AI786" s="89"/>
      <c r="AJ786" s="88"/>
      <c r="AK786" s="89"/>
      <c r="AL786" s="88"/>
      <c r="AM786" s="90"/>
    </row>
    <row r="787" ht="15.75" customHeight="1">
      <c r="X787" s="88"/>
      <c r="Y787" s="89"/>
      <c r="Z787" s="88"/>
      <c r="AA787" s="89"/>
      <c r="AB787" s="88"/>
      <c r="AC787" s="89"/>
      <c r="AD787" s="88"/>
      <c r="AE787" s="89"/>
      <c r="AF787" s="88"/>
      <c r="AG787" s="89"/>
      <c r="AH787" s="88"/>
      <c r="AI787" s="89"/>
      <c r="AJ787" s="88"/>
      <c r="AK787" s="89"/>
      <c r="AL787" s="88"/>
      <c r="AM787" s="90"/>
    </row>
    <row r="788" ht="15.75" customHeight="1">
      <c r="X788" s="88"/>
      <c r="Y788" s="89"/>
      <c r="Z788" s="88"/>
      <c r="AA788" s="89"/>
      <c r="AB788" s="88"/>
      <c r="AC788" s="89"/>
      <c r="AD788" s="88"/>
      <c r="AE788" s="89"/>
      <c r="AF788" s="88"/>
      <c r="AG788" s="89"/>
      <c r="AH788" s="88"/>
      <c r="AI788" s="89"/>
      <c r="AJ788" s="88"/>
      <c r="AK788" s="89"/>
      <c r="AL788" s="88"/>
      <c r="AM788" s="90"/>
    </row>
    <row r="789" ht="15.75" customHeight="1">
      <c r="X789" s="88"/>
      <c r="Y789" s="89"/>
      <c r="Z789" s="88"/>
      <c r="AA789" s="89"/>
      <c r="AB789" s="88"/>
      <c r="AC789" s="89"/>
      <c r="AD789" s="88"/>
      <c r="AE789" s="89"/>
      <c r="AF789" s="88"/>
      <c r="AG789" s="89"/>
      <c r="AH789" s="88"/>
      <c r="AI789" s="89"/>
      <c r="AJ789" s="88"/>
      <c r="AK789" s="89"/>
      <c r="AL789" s="88"/>
      <c r="AM789" s="90"/>
    </row>
    <row r="790" ht="15.75" customHeight="1">
      <c r="X790" s="88"/>
      <c r="Y790" s="89"/>
      <c r="Z790" s="88"/>
      <c r="AA790" s="89"/>
      <c r="AB790" s="88"/>
      <c r="AC790" s="89"/>
      <c r="AD790" s="88"/>
      <c r="AE790" s="89"/>
      <c r="AF790" s="88"/>
      <c r="AG790" s="89"/>
      <c r="AH790" s="88"/>
      <c r="AI790" s="89"/>
      <c r="AJ790" s="88"/>
      <c r="AK790" s="89"/>
      <c r="AL790" s="88"/>
      <c r="AM790" s="90"/>
    </row>
    <row r="791" ht="15.75" customHeight="1">
      <c r="X791" s="88"/>
      <c r="Y791" s="89"/>
      <c r="Z791" s="88"/>
      <c r="AA791" s="89"/>
      <c r="AB791" s="88"/>
      <c r="AC791" s="89"/>
      <c r="AD791" s="88"/>
      <c r="AE791" s="89"/>
      <c r="AF791" s="88"/>
      <c r="AG791" s="89"/>
      <c r="AH791" s="88"/>
      <c r="AI791" s="89"/>
      <c r="AJ791" s="88"/>
      <c r="AK791" s="89"/>
      <c r="AL791" s="88"/>
      <c r="AM791" s="90"/>
    </row>
    <row r="792" ht="15.75" customHeight="1">
      <c r="X792" s="88"/>
      <c r="Y792" s="89"/>
      <c r="Z792" s="88"/>
      <c r="AA792" s="89"/>
      <c r="AB792" s="88"/>
      <c r="AC792" s="89"/>
      <c r="AD792" s="88"/>
      <c r="AE792" s="89"/>
      <c r="AF792" s="88"/>
      <c r="AG792" s="89"/>
      <c r="AH792" s="88"/>
      <c r="AI792" s="89"/>
      <c r="AJ792" s="88"/>
      <c r="AK792" s="89"/>
      <c r="AL792" s="88"/>
      <c r="AM792" s="90"/>
    </row>
    <row r="793" ht="15.75" customHeight="1">
      <c r="X793" s="88"/>
      <c r="Y793" s="89"/>
      <c r="Z793" s="88"/>
      <c r="AA793" s="89"/>
      <c r="AB793" s="88"/>
      <c r="AC793" s="89"/>
      <c r="AD793" s="88"/>
      <c r="AE793" s="89"/>
      <c r="AF793" s="88"/>
      <c r="AG793" s="89"/>
      <c r="AH793" s="88"/>
      <c r="AI793" s="89"/>
      <c r="AJ793" s="88"/>
      <c r="AK793" s="89"/>
      <c r="AL793" s="88"/>
      <c r="AM793" s="90"/>
    </row>
    <row r="794" ht="15.75" customHeight="1">
      <c r="X794" s="88"/>
      <c r="Y794" s="89"/>
      <c r="Z794" s="88"/>
      <c r="AA794" s="89"/>
      <c r="AB794" s="88"/>
      <c r="AC794" s="89"/>
      <c r="AD794" s="88"/>
      <c r="AE794" s="89"/>
      <c r="AF794" s="88"/>
      <c r="AG794" s="89"/>
      <c r="AH794" s="88"/>
      <c r="AI794" s="89"/>
      <c r="AJ794" s="88"/>
      <c r="AK794" s="89"/>
      <c r="AL794" s="88"/>
      <c r="AM794" s="90"/>
    </row>
    <row r="795" ht="15.75" customHeight="1">
      <c r="X795" s="88"/>
      <c r="Y795" s="89"/>
      <c r="Z795" s="88"/>
      <c r="AA795" s="89"/>
      <c r="AB795" s="88"/>
      <c r="AC795" s="89"/>
      <c r="AD795" s="88"/>
      <c r="AE795" s="89"/>
      <c r="AF795" s="88"/>
      <c r="AG795" s="89"/>
      <c r="AH795" s="88"/>
      <c r="AI795" s="89"/>
      <c r="AJ795" s="88"/>
      <c r="AK795" s="89"/>
      <c r="AL795" s="88"/>
      <c r="AM795" s="90"/>
    </row>
    <row r="796" ht="15.75" customHeight="1">
      <c r="X796" s="88"/>
      <c r="Y796" s="89"/>
      <c r="Z796" s="88"/>
      <c r="AA796" s="89"/>
      <c r="AB796" s="88"/>
      <c r="AC796" s="89"/>
      <c r="AD796" s="88"/>
      <c r="AE796" s="89"/>
      <c r="AF796" s="88"/>
      <c r="AG796" s="89"/>
      <c r="AH796" s="88"/>
      <c r="AI796" s="89"/>
      <c r="AJ796" s="88"/>
      <c r="AK796" s="89"/>
      <c r="AL796" s="88"/>
      <c r="AM796" s="90"/>
    </row>
    <row r="797" ht="15.75" customHeight="1">
      <c r="X797" s="88"/>
      <c r="Y797" s="89"/>
      <c r="Z797" s="88"/>
      <c r="AA797" s="89"/>
      <c r="AB797" s="88"/>
      <c r="AC797" s="89"/>
      <c r="AD797" s="88"/>
      <c r="AE797" s="89"/>
      <c r="AF797" s="88"/>
      <c r="AG797" s="89"/>
      <c r="AH797" s="88"/>
      <c r="AI797" s="89"/>
      <c r="AJ797" s="88"/>
      <c r="AK797" s="89"/>
      <c r="AL797" s="88"/>
      <c r="AM797" s="90"/>
    </row>
    <row r="798" ht="15.75" customHeight="1">
      <c r="X798" s="88"/>
      <c r="Y798" s="89"/>
      <c r="Z798" s="88"/>
      <c r="AA798" s="89"/>
      <c r="AB798" s="88"/>
      <c r="AC798" s="89"/>
      <c r="AD798" s="88"/>
      <c r="AE798" s="89"/>
      <c r="AF798" s="88"/>
      <c r="AG798" s="89"/>
      <c r="AH798" s="88"/>
      <c r="AI798" s="89"/>
      <c r="AJ798" s="88"/>
      <c r="AK798" s="89"/>
      <c r="AL798" s="88"/>
      <c r="AM798" s="90"/>
    </row>
    <row r="799" ht="15.75" customHeight="1">
      <c r="X799" s="88"/>
      <c r="Y799" s="89"/>
      <c r="Z799" s="88"/>
      <c r="AA799" s="89"/>
      <c r="AB799" s="88"/>
      <c r="AC799" s="89"/>
      <c r="AD799" s="88"/>
      <c r="AE799" s="89"/>
      <c r="AF799" s="88"/>
      <c r="AG799" s="89"/>
      <c r="AH799" s="88"/>
      <c r="AI799" s="89"/>
      <c r="AJ799" s="88"/>
      <c r="AK799" s="89"/>
      <c r="AL799" s="88"/>
      <c r="AM799" s="90"/>
    </row>
    <row r="800" ht="15.75" customHeight="1">
      <c r="X800" s="88"/>
      <c r="Y800" s="89"/>
      <c r="Z800" s="88"/>
      <c r="AA800" s="89"/>
      <c r="AB800" s="88"/>
      <c r="AC800" s="89"/>
      <c r="AD800" s="88"/>
      <c r="AE800" s="89"/>
      <c r="AF800" s="88"/>
      <c r="AG800" s="89"/>
      <c r="AH800" s="88"/>
      <c r="AI800" s="89"/>
      <c r="AJ800" s="88"/>
      <c r="AK800" s="89"/>
      <c r="AL800" s="88"/>
      <c r="AM800" s="90"/>
    </row>
    <row r="801" ht="15.75" customHeight="1">
      <c r="X801" s="88"/>
      <c r="Y801" s="89"/>
      <c r="Z801" s="88"/>
      <c r="AA801" s="89"/>
      <c r="AB801" s="88"/>
      <c r="AC801" s="89"/>
      <c r="AD801" s="88"/>
      <c r="AE801" s="89"/>
      <c r="AF801" s="88"/>
      <c r="AG801" s="89"/>
      <c r="AH801" s="88"/>
      <c r="AI801" s="89"/>
      <c r="AJ801" s="88"/>
      <c r="AK801" s="89"/>
      <c r="AL801" s="88"/>
      <c r="AM801" s="90"/>
    </row>
    <row r="802" ht="15.75" customHeight="1">
      <c r="X802" s="88"/>
      <c r="Y802" s="89"/>
      <c r="Z802" s="88"/>
      <c r="AA802" s="89"/>
      <c r="AB802" s="88"/>
      <c r="AC802" s="89"/>
      <c r="AD802" s="88"/>
      <c r="AE802" s="89"/>
      <c r="AF802" s="88"/>
      <c r="AG802" s="89"/>
      <c r="AH802" s="88"/>
      <c r="AI802" s="89"/>
      <c r="AJ802" s="88"/>
      <c r="AK802" s="89"/>
      <c r="AL802" s="88"/>
      <c r="AM802" s="90"/>
    </row>
    <row r="803" ht="15.75" customHeight="1">
      <c r="X803" s="88"/>
      <c r="Y803" s="89"/>
      <c r="Z803" s="88"/>
      <c r="AA803" s="89"/>
      <c r="AB803" s="88"/>
      <c r="AC803" s="89"/>
      <c r="AD803" s="88"/>
      <c r="AE803" s="89"/>
      <c r="AF803" s="88"/>
      <c r="AG803" s="89"/>
      <c r="AH803" s="88"/>
      <c r="AI803" s="89"/>
      <c r="AJ803" s="88"/>
      <c r="AK803" s="89"/>
      <c r="AL803" s="88"/>
      <c r="AM803" s="90"/>
    </row>
    <row r="804" ht="15.75" customHeight="1">
      <c r="X804" s="88"/>
      <c r="Y804" s="89"/>
      <c r="Z804" s="88"/>
      <c r="AA804" s="89"/>
      <c r="AB804" s="88"/>
      <c r="AC804" s="89"/>
      <c r="AD804" s="88"/>
      <c r="AE804" s="89"/>
      <c r="AF804" s="88"/>
      <c r="AG804" s="89"/>
      <c r="AH804" s="88"/>
      <c r="AI804" s="89"/>
      <c r="AJ804" s="88"/>
      <c r="AK804" s="89"/>
      <c r="AL804" s="88"/>
      <c r="AM804" s="90"/>
    </row>
    <row r="805" ht="15.75" customHeight="1">
      <c r="X805" s="88"/>
      <c r="Y805" s="89"/>
      <c r="Z805" s="88"/>
      <c r="AA805" s="89"/>
      <c r="AB805" s="88"/>
      <c r="AC805" s="89"/>
      <c r="AD805" s="88"/>
      <c r="AE805" s="89"/>
      <c r="AF805" s="88"/>
      <c r="AG805" s="89"/>
      <c r="AH805" s="88"/>
      <c r="AI805" s="89"/>
      <c r="AJ805" s="88"/>
      <c r="AK805" s="89"/>
      <c r="AL805" s="88"/>
      <c r="AM805" s="90"/>
    </row>
    <row r="806" ht="15.75" customHeight="1">
      <c r="X806" s="88"/>
      <c r="Y806" s="89"/>
      <c r="Z806" s="88"/>
      <c r="AA806" s="89"/>
      <c r="AB806" s="88"/>
      <c r="AC806" s="89"/>
      <c r="AD806" s="88"/>
      <c r="AE806" s="89"/>
      <c r="AF806" s="88"/>
      <c r="AG806" s="89"/>
      <c r="AH806" s="88"/>
      <c r="AI806" s="89"/>
      <c r="AJ806" s="88"/>
      <c r="AK806" s="89"/>
      <c r="AL806" s="88"/>
      <c r="AM806" s="90"/>
    </row>
    <row r="807" ht="15.75" customHeight="1">
      <c r="X807" s="88"/>
      <c r="Y807" s="89"/>
      <c r="Z807" s="88"/>
      <c r="AA807" s="89"/>
      <c r="AB807" s="88"/>
      <c r="AC807" s="89"/>
      <c r="AD807" s="88"/>
      <c r="AE807" s="89"/>
      <c r="AF807" s="88"/>
      <c r="AG807" s="89"/>
      <c r="AH807" s="88"/>
      <c r="AI807" s="89"/>
      <c r="AJ807" s="88"/>
      <c r="AK807" s="89"/>
      <c r="AL807" s="88"/>
      <c r="AM807" s="90"/>
    </row>
    <row r="808" ht="15.75" customHeight="1">
      <c r="X808" s="88"/>
      <c r="Y808" s="89"/>
      <c r="Z808" s="88"/>
      <c r="AA808" s="89"/>
      <c r="AB808" s="88"/>
      <c r="AC808" s="89"/>
      <c r="AD808" s="88"/>
      <c r="AE808" s="89"/>
      <c r="AF808" s="88"/>
      <c r="AG808" s="89"/>
      <c r="AH808" s="88"/>
      <c r="AI808" s="89"/>
      <c r="AJ808" s="88"/>
      <c r="AK808" s="89"/>
      <c r="AL808" s="88"/>
      <c r="AM808" s="90"/>
    </row>
    <row r="809" ht="15.75" customHeight="1">
      <c r="X809" s="88"/>
      <c r="Y809" s="89"/>
      <c r="Z809" s="88"/>
      <c r="AA809" s="89"/>
      <c r="AB809" s="88"/>
      <c r="AC809" s="89"/>
      <c r="AD809" s="88"/>
      <c r="AE809" s="89"/>
      <c r="AF809" s="88"/>
      <c r="AG809" s="89"/>
      <c r="AH809" s="88"/>
      <c r="AI809" s="89"/>
      <c r="AJ809" s="88"/>
      <c r="AK809" s="89"/>
      <c r="AL809" s="88"/>
      <c r="AM809" s="90"/>
    </row>
    <row r="810" ht="15.75" customHeight="1">
      <c r="X810" s="88"/>
      <c r="Y810" s="89"/>
      <c r="Z810" s="88"/>
      <c r="AA810" s="89"/>
      <c r="AB810" s="88"/>
      <c r="AC810" s="89"/>
      <c r="AD810" s="88"/>
      <c r="AE810" s="89"/>
      <c r="AF810" s="88"/>
      <c r="AG810" s="89"/>
      <c r="AH810" s="88"/>
      <c r="AI810" s="89"/>
      <c r="AJ810" s="88"/>
      <c r="AK810" s="89"/>
      <c r="AL810" s="88"/>
      <c r="AM810" s="90"/>
    </row>
    <row r="811" ht="15.75" customHeight="1">
      <c r="X811" s="88"/>
      <c r="Y811" s="89"/>
      <c r="Z811" s="88"/>
      <c r="AA811" s="89"/>
      <c r="AB811" s="88"/>
      <c r="AC811" s="89"/>
      <c r="AD811" s="88"/>
      <c r="AE811" s="89"/>
      <c r="AF811" s="88"/>
      <c r="AG811" s="89"/>
      <c r="AH811" s="88"/>
      <c r="AI811" s="89"/>
      <c r="AJ811" s="88"/>
      <c r="AK811" s="89"/>
      <c r="AL811" s="88"/>
      <c r="AM811" s="90"/>
    </row>
    <row r="812" ht="15.75" customHeight="1">
      <c r="X812" s="88"/>
      <c r="Y812" s="89"/>
      <c r="Z812" s="88"/>
      <c r="AA812" s="89"/>
      <c r="AB812" s="88"/>
      <c r="AC812" s="89"/>
      <c r="AD812" s="88"/>
      <c r="AE812" s="89"/>
      <c r="AF812" s="88"/>
      <c r="AG812" s="89"/>
      <c r="AH812" s="88"/>
      <c r="AI812" s="89"/>
      <c r="AJ812" s="88"/>
      <c r="AK812" s="89"/>
      <c r="AL812" s="88"/>
      <c r="AM812" s="90"/>
    </row>
    <row r="813" ht="15.75" customHeight="1">
      <c r="X813" s="88"/>
      <c r="Y813" s="89"/>
      <c r="Z813" s="88"/>
      <c r="AA813" s="89"/>
      <c r="AB813" s="88"/>
      <c r="AC813" s="89"/>
      <c r="AD813" s="88"/>
      <c r="AE813" s="89"/>
      <c r="AF813" s="88"/>
      <c r="AG813" s="89"/>
      <c r="AH813" s="88"/>
      <c r="AI813" s="89"/>
      <c r="AJ813" s="88"/>
      <c r="AK813" s="89"/>
      <c r="AL813" s="88"/>
      <c r="AM813" s="90"/>
    </row>
    <row r="814" ht="15.75" customHeight="1">
      <c r="X814" s="88"/>
      <c r="Y814" s="89"/>
      <c r="Z814" s="88"/>
      <c r="AA814" s="89"/>
      <c r="AB814" s="88"/>
      <c r="AC814" s="89"/>
      <c r="AD814" s="88"/>
      <c r="AE814" s="89"/>
      <c r="AF814" s="88"/>
      <c r="AG814" s="89"/>
      <c r="AH814" s="88"/>
      <c r="AI814" s="89"/>
      <c r="AJ814" s="88"/>
      <c r="AK814" s="89"/>
      <c r="AL814" s="88"/>
      <c r="AM814" s="90"/>
    </row>
    <row r="815" ht="15.75" customHeight="1">
      <c r="X815" s="88"/>
      <c r="Y815" s="89"/>
      <c r="Z815" s="88"/>
      <c r="AA815" s="89"/>
      <c r="AB815" s="88"/>
      <c r="AC815" s="89"/>
      <c r="AD815" s="88"/>
      <c r="AE815" s="89"/>
      <c r="AF815" s="88"/>
      <c r="AG815" s="89"/>
      <c r="AH815" s="88"/>
      <c r="AI815" s="89"/>
      <c r="AJ815" s="88"/>
      <c r="AK815" s="89"/>
      <c r="AL815" s="88"/>
      <c r="AM815" s="90"/>
    </row>
    <row r="816" ht="15.75" customHeight="1">
      <c r="X816" s="88"/>
      <c r="Y816" s="89"/>
      <c r="Z816" s="88"/>
      <c r="AA816" s="89"/>
      <c r="AB816" s="88"/>
      <c r="AC816" s="89"/>
      <c r="AD816" s="88"/>
      <c r="AE816" s="89"/>
      <c r="AF816" s="88"/>
      <c r="AG816" s="89"/>
      <c r="AH816" s="88"/>
      <c r="AI816" s="89"/>
      <c r="AJ816" s="88"/>
      <c r="AK816" s="89"/>
      <c r="AL816" s="88"/>
      <c r="AM816" s="90"/>
    </row>
    <row r="817" ht="15.75" customHeight="1">
      <c r="X817" s="88"/>
      <c r="Y817" s="89"/>
      <c r="Z817" s="88"/>
      <c r="AA817" s="89"/>
      <c r="AB817" s="88"/>
      <c r="AC817" s="89"/>
      <c r="AD817" s="88"/>
      <c r="AE817" s="89"/>
      <c r="AF817" s="88"/>
      <c r="AG817" s="89"/>
      <c r="AH817" s="88"/>
      <c r="AI817" s="89"/>
      <c r="AJ817" s="88"/>
      <c r="AK817" s="89"/>
      <c r="AL817" s="88"/>
      <c r="AM817" s="90"/>
    </row>
    <row r="818" ht="15.75" customHeight="1">
      <c r="X818" s="88"/>
      <c r="Y818" s="89"/>
      <c r="Z818" s="88"/>
      <c r="AA818" s="89"/>
      <c r="AB818" s="88"/>
      <c r="AC818" s="89"/>
      <c r="AD818" s="88"/>
      <c r="AE818" s="89"/>
      <c r="AF818" s="88"/>
      <c r="AG818" s="89"/>
      <c r="AH818" s="88"/>
      <c r="AI818" s="89"/>
      <c r="AJ818" s="88"/>
      <c r="AK818" s="89"/>
      <c r="AL818" s="88"/>
      <c r="AM818" s="90"/>
    </row>
    <row r="819" ht="15.75" customHeight="1">
      <c r="X819" s="88"/>
      <c r="Y819" s="89"/>
      <c r="Z819" s="88"/>
      <c r="AA819" s="89"/>
      <c r="AB819" s="88"/>
      <c r="AC819" s="89"/>
      <c r="AD819" s="88"/>
      <c r="AE819" s="89"/>
      <c r="AF819" s="88"/>
      <c r="AG819" s="89"/>
      <c r="AH819" s="88"/>
      <c r="AI819" s="89"/>
      <c r="AJ819" s="88"/>
      <c r="AK819" s="89"/>
      <c r="AL819" s="88"/>
      <c r="AM819" s="90"/>
    </row>
    <row r="820" ht="15.75" customHeight="1">
      <c r="X820" s="88"/>
      <c r="Y820" s="89"/>
      <c r="Z820" s="88"/>
      <c r="AA820" s="89"/>
      <c r="AB820" s="88"/>
      <c r="AC820" s="89"/>
      <c r="AD820" s="88"/>
      <c r="AE820" s="89"/>
      <c r="AF820" s="88"/>
      <c r="AG820" s="89"/>
      <c r="AH820" s="88"/>
      <c r="AI820" s="89"/>
      <c r="AJ820" s="88"/>
      <c r="AK820" s="89"/>
      <c r="AL820" s="88"/>
      <c r="AM820" s="90"/>
    </row>
    <row r="821" ht="15.75" customHeight="1">
      <c r="X821" s="88"/>
      <c r="Y821" s="89"/>
      <c r="Z821" s="88"/>
      <c r="AA821" s="89"/>
      <c r="AB821" s="88"/>
      <c r="AC821" s="89"/>
      <c r="AD821" s="88"/>
      <c r="AE821" s="89"/>
      <c r="AF821" s="88"/>
      <c r="AG821" s="89"/>
      <c r="AH821" s="88"/>
      <c r="AI821" s="89"/>
      <c r="AJ821" s="88"/>
      <c r="AK821" s="89"/>
      <c r="AL821" s="88"/>
      <c r="AM821" s="90"/>
    </row>
    <row r="822" ht="15.75" customHeight="1">
      <c r="X822" s="88"/>
      <c r="Y822" s="89"/>
      <c r="Z822" s="88"/>
      <c r="AA822" s="89"/>
      <c r="AB822" s="88"/>
      <c r="AC822" s="89"/>
      <c r="AD822" s="88"/>
      <c r="AE822" s="89"/>
      <c r="AF822" s="88"/>
      <c r="AG822" s="89"/>
      <c r="AH822" s="88"/>
      <c r="AI822" s="89"/>
      <c r="AJ822" s="88"/>
      <c r="AK822" s="89"/>
      <c r="AL822" s="88"/>
      <c r="AM822" s="90"/>
    </row>
    <row r="823" ht="15.75" customHeight="1">
      <c r="X823" s="88"/>
      <c r="Y823" s="89"/>
      <c r="Z823" s="88"/>
      <c r="AA823" s="89"/>
      <c r="AB823" s="88"/>
      <c r="AC823" s="89"/>
      <c r="AD823" s="88"/>
      <c r="AE823" s="89"/>
      <c r="AF823" s="88"/>
      <c r="AG823" s="89"/>
      <c r="AH823" s="88"/>
      <c r="AI823" s="89"/>
      <c r="AJ823" s="88"/>
      <c r="AK823" s="89"/>
      <c r="AL823" s="88"/>
      <c r="AM823" s="90"/>
    </row>
    <row r="824" ht="15.75" customHeight="1">
      <c r="X824" s="88"/>
      <c r="Y824" s="89"/>
      <c r="Z824" s="88"/>
      <c r="AA824" s="89"/>
      <c r="AB824" s="88"/>
      <c r="AC824" s="89"/>
      <c r="AD824" s="88"/>
      <c r="AE824" s="89"/>
      <c r="AF824" s="88"/>
      <c r="AG824" s="89"/>
      <c r="AH824" s="88"/>
      <c r="AI824" s="89"/>
      <c r="AJ824" s="88"/>
      <c r="AK824" s="89"/>
      <c r="AL824" s="88"/>
      <c r="AM824" s="90"/>
    </row>
    <row r="825" ht="15.75" customHeight="1">
      <c r="X825" s="88"/>
      <c r="Y825" s="89"/>
      <c r="Z825" s="88"/>
      <c r="AA825" s="89"/>
      <c r="AB825" s="88"/>
      <c r="AC825" s="89"/>
      <c r="AD825" s="88"/>
      <c r="AE825" s="89"/>
      <c r="AF825" s="88"/>
      <c r="AG825" s="89"/>
      <c r="AH825" s="88"/>
      <c r="AI825" s="89"/>
      <c r="AJ825" s="88"/>
      <c r="AK825" s="89"/>
      <c r="AL825" s="88"/>
      <c r="AM825" s="90"/>
    </row>
    <row r="826" ht="15.75" customHeight="1">
      <c r="X826" s="88"/>
      <c r="Y826" s="89"/>
      <c r="Z826" s="88"/>
      <c r="AA826" s="89"/>
      <c r="AB826" s="88"/>
      <c r="AC826" s="89"/>
      <c r="AD826" s="88"/>
      <c r="AE826" s="89"/>
      <c r="AF826" s="88"/>
      <c r="AG826" s="89"/>
      <c r="AH826" s="88"/>
      <c r="AI826" s="89"/>
      <c r="AJ826" s="88"/>
      <c r="AK826" s="89"/>
      <c r="AL826" s="88"/>
      <c r="AM826" s="90"/>
    </row>
    <row r="827" ht="15.75" customHeight="1">
      <c r="X827" s="88"/>
      <c r="Y827" s="89"/>
      <c r="Z827" s="88"/>
      <c r="AA827" s="89"/>
      <c r="AB827" s="88"/>
      <c r="AC827" s="89"/>
      <c r="AD827" s="88"/>
      <c r="AE827" s="89"/>
      <c r="AF827" s="88"/>
      <c r="AG827" s="89"/>
      <c r="AH827" s="88"/>
      <c r="AI827" s="89"/>
      <c r="AJ827" s="88"/>
      <c r="AK827" s="89"/>
      <c r="AL827" s="88"/>
      <c r="AM827" s="90"/>
    </row>
    <row r="828" ht="15.75" customHeight="1">
      <c r="X828" s="88"/>
      <c r="Y828" s="89"/>
      <c r="Z828" s="88"/>
      <c r="AA828" s="89"/>
      <c r="AB828" s="88"/>
      <c r="AC828" s="89"/>
      <c r="AD828" s="88"/>
      <c r="AE828" s="89"/>
      <c r="AF828" s="88"/>
      <c r="AG828" s="89"/>
      <c r="AH828" s="88"/>
      <c r="AI828" s="89"/>
      <c r="AJ828" s="88"/>
      <c r="AK828" s="89"/>
      <c r="AL828" s="88"/>
      <c r="AM828" s="90"/>
    </row>
    <row r="829" ht="15.75" customHeight="1">
      <c r="X829" s="88"/>
      <c r="Y829" s="89"/>
      <c r="Z829" s="88"/>
      <c r="AA829" s="89"/>
      <c r="AB829" s="88"/>
      <c r="AC829" s="89"/>
      <c r="AD829" s="88"/>
      <c r="AE829" s="89"/>
      <c r="AF829" s="88"/>
      <c r="AG829" s="89"/>
      <c r="AH829" s="88"/>
      <c r="AI829" s="89"/>
      <c r="AJ829" s="88"/>
      <c r="AK829" s="89"/>
      <c r="AL829" s="88"/>
      <c r="AM829" s="90"/>
    </row>
    <row r="830" ht="15.75" customHeight="1">
      <c r="X830" s="88"/>
      <c r="Y830" s="89"/>
      <c r="Z830" s="88"/>
      <c r="AA830" s="89"/>
      <c r="AB830" s="88"/>
      <c r="AC830" s="89"/>
      <c r="AD830" s="88"/>
      <c r="AE830" s="89"/>
      <c r="AF830" s="88"/>
      <c r="AG830" s="89"/>
      <c r="AH830" s="88"/>
      <c r="AI830" s="89"/>
      <c r="AJ830" s="88"/>
      <c r="AK830" s="89"/>
      <c r="AL830" s="88"/>
      <c r="AM830" s="90"/>
    </row>
    <row r="831" ht="15.75" customHeight="1">
      <c r="X831" s="88"/>
      <c r="Y831" s="89"/>
      <c r="Z831" s="88"/>
      <c r="AA831" s="89"/>
      <c r="AB831" s="88"/>
      <c r="AC831" s="89"/>
      <c r="AD831" s="88"/>
      <c r="AE831" s="89"/>
      <c r="AF831" s="88"/>
      <c r="AG831" s="89"/>
      <c r="AH831" s="88"/>
      <c r="AI831" s="89"/>
      <c r="AJ831" s="88"/>
      <c r="AK831" s="89"/>
      <c r="AL831" s="88"/>
      <c r="AM831" s="90"/>
    </row>
    <row r="832" ht="15.75" customHeight="1">
      <c r="X832" s="88"/>
      <c r="Y832" s="89"/>
      <c r="Z832" s="88"/>
      <c r="AA832" s="89"/>
      <c r="AB832" s="88"/>
      <c r="AC832" s="89"/>
      <c r="AD832" s="88"/>
      <c r="AE832" s="89"/>
      <c r="AF832" s="88"/>
      <c r="AG832" s="89"/>
      <c r="AH832" s="88"/>
      <c r="AI832" s="89"/>
      <c r="AJ832" s="88"/>
      <c r="AK832" s="89"/>
      <c r="AL832" s="88"/>
      <c r="AM832" s="90"/>
    </row>
    <row r="833" ht="15.75" customHeight="1">
      <c r="X833" s="88"/>
      <c r="Y833" s="89"/>
      <c r="Z833" s="88"/>
      <c r="AA833" s="89"/>
      <c r="AB833" s="88"/>
      <c r="AC833" s="89"/>
      <c r="AD833" s="88"/>
      <c r="AE833" s="89"/>
      <c r="AF833" s="88"/>
      <c r="AG833" s="89"/>
      <c r="AH833" s="88"/>
      <c r="AI833" s="89"/>
      <c r="AJ833" s="88"/>
      <c r="AK833" s="89"/>
      <c r="AL833" s="88"/>
      <c r="AM833" s="90"/>
    </row>
    <row r="834" ht="15.75" customHeight="1">
      <c r="X834" s="88"/>
      <c r="Y834" s="89"/>
      <c r="Z834" s="88"/>
      <c r="AA834" s="89"/>
      <c r="AB834" s="88"/>
      <c r="AC834" s="89"/>
      <c r="AD834" s="88"/>
      <c r="AE834" s="89"/>
      <c r="AF834" s="88"/>
      <c r="AG834" s="89"/>
      <c r="AH834" s="88"/>
      <c r="AI834" s="89"/>
      <c r="AJ834" s="88"/>
      <c r="AK834" s="89"/>
      <c r="AL834" s="88"/>
      <c r="AM834" s="90"/>
    </row>
    <row r="835" ht="15.75" customHeight="1">
      <c r="X835" s="88"/>
      <c r="Y835" s="89"/>
      <c r="Z835" s="88"/>
      <c r="AA835" s="89"/>
      <c r="AB835" s="88"/>
      <c r="AC835" s="89"/>
      <c r="AD835" s="88"/>
      <c r="AE835" s="89"/>
      <c r="AF835" s="88"/>
      <c r="AG835" s="89"/>
      <c r="AH835" s="88"/>
      <c r="AI835" s="89"/>
      <c r="AJ835" s="88"/>
      <c r="AK835" s="89"/>
      <c r="AL835" s="88"/>
      <c r="AM835" s="90"/>
    </row>
    <row r="836" ht="15.75" customHeight="1">
      <c r="X836" s="88"/>
      <c r="Y836" s="89"/>
      <c r="Z836" s="88"/>
      <c r="AA836" s="89"/>
      <c r="AB836" s="88"/>
      <c r="AC836" s="89"/>
      <c r="AD836" s="88"/>
      <c r="AE836" s="89"/>
      <c r="AF836" s="88"/>
      <c r="AG836" s="89"/>
      <c r="AH836" s="88"/>
      <c r="AI836" s="89"/>
      <c r="AJ836" s="88"/>
      <c r="AK836" s="89"/>
      <c r="AL836" s="88"/>
      <c r="AM836" s="90"/>
    </row>
    <row r="837" ht="15.75" customHeight="1">
      <c r="X837" s="88"/>
      <c r="Y837" s="89"/>
      <c r="Z837" s="88"/>
      <c r="AA837" s="89"/>
      <c r="AB837" s="88"/>
      <c r="AC837" s="89"/>
      <c r="AD837" s="88"/>
      <c r="AE837" s="89"/>
      <c r="AF837" s="88"/>
      <c r="AG837" s="89"/>
      <c r="AH837" s="88"/>
      <c r="AI837" s="89"/>
      <c r="AJ837" s="88"/>
      <c r="AK837" s="89"/>
      <c r="AL837" s="88"/>
      <c r="AM837" s="90"/>
    </row>
    <row r="838" ht="15.75" customHeight="1">
      <c r="X838" s="88"/>
      <c r="Y838" s="89"/>
      <c r="Z838" s="88"/>
      <c r="AA838" s="89"/>
      <c r="AB838" s="88"/>
      <c r="AC838" s="89"/>
      <c r="AD838" s="88"/>
      <c r="AE838" s="89"/>
      <c r="AF838" s="88"/>
      <c r="AG838" s="89"/>
      <c r="AH838" s="88"/>
      <c r="AI838" s="89"/>
      <c r="AJ838" s="88"/>
      <c r="AK838" s="89"/>
      <c r="AL838" s="88"/>
      <c r="AM838" s="90"/>
    </row>
    <row r="839" ht="15.75" customHeight="1">
      <c r="X839" s="88"/>
      <c r="Y839" s="89"/>
      <c r="Z839" s="88"/>
      <c r="AA839" s="89"/>
      <c r="AB839" s="88"/>
      <c r="AC839" s="89"/>
      <c r="AD839" s="88"/>
      <c r="AE839" s="89"/>
      <c r="AF839" s="88"/>
      <c r="AG839" s="89"/>
      <c r="AH839" s="88"/>
      <c r="AI839" s="89"/>
      <c r="AJ839" s="88"/>
      <c r="AK839" s="89"/>
      <c r="AL839" s="88"/>
      <c r="AM839" s="90"/>
    </row>
    <row r="840" ht="15.75" customHeight="1">
      <c r="X840" s="88"/>
      <c r="Y840" s="89"/>
      <c r="Z840" s="88"/>
      <c r="AA840" s="89"/>
      <c r="AB840" s="88"/>
      <c r="AC840" s="89"/>
      <c r="AD840" s="88"/>
      <c r="AE840" s="89"/>
      <c r="AF840" s="88"/>
      <c r="AG840" s="89"/>
      <c r="AH840" s="88"/>
      <c r="AI840" s="89"/>
      <c r="AJ840" s="88"/>
      <c r="AK840" s="89"/>
      <c r="AL840" s="88"/>
      <c r="AM840" s="90"/>
    </row>
    <row r="841" ht="15.75" customHeight="1">
      <c r="X841" s="88"/>
      <c r="Y841" s="89"/>
      <c r="Z841" s="88"/>
      <c r="AA841" s="89"/>
      <c r="AB841" s="88"/>
      <c r="AC841" s="89"/>
      <c r="AD841" s="88"/>
      <c r="AE841" s="89"/>
      <c r="AF841" s="88"/>
      <c r="AG841" s="89"/>
      <c r="AH841" s="88"/>
      <c r="AI841" s="89"/>
      <c r="AJ841" s="88"/>
      <c r="AK841" s="89"/>
      <c r="AL841" s="88"/>
      <c r="AM841" s="90"/>
    </row>
    <row r="842" ht="15.75" customHeight="1">
      <c r="X842" s="88"/>
      <c r="Y842" s="89"/>
      <c r="Z842" s="88"/>
      <c r="AA842" s="89"/>
      <c r="AB842" s="88"/>
      <c r="AC842" s="89"/>
      <c r="AD842" s="88"/>
      <c r="AE842" s="89"/>
      <c r="AF842" s="88"/>
      <c r="AG842" s="89"/>
      <c r="AH842" s="88"/>
      <c r="AI842" s="89"/>
      <c r="AJ842" s="88"/>
      <c r="AK842" s="89"/>
      <c r="AL842" s="88"/>
      <c r="AM842" s="90"/>
    </row>
    <row r="843" ht="15.75" customHeight="1">
      <c r="X843" s="88"/>
      <c r="Y843" s="89"/>
      <c r="Z843" s="88"/>
      <c r="AA843" s="89"/>
      <c r="AB843" s="88"/>
      <c r="AC843" s="89"/>
      <c r="AD843" s="88"/>
      <c r="AE843" s="89"/>
      <c r="AF843" s="88"/>
      <c r="AG843" s="89"/>
      <c r="AH843" s="88"/>
      <c r="AI843" s="89"/>
      <c r="AJ843" s="88"/>
      <c r="AK843" s="89"/>
      <c r="AL843" s="88"/>
      <c r="AM843" s="90"/>
    </row>
    <row r="844" ht="15.75" customHeight="1">
      <c r="X844" s="88"/>
      <c r="Y844" s="89"/>
      <c r="Z844" s="88"/>
      <c r="AA844" s="89"/>
      <c r="AB844" s="88"/>
      <c r="AC844" s="89"/>
      <c r="AD844" s="88"/>
      <c r="AE844" s="89"/>
      <c r="AF844" s="88"/>
      <c r="AG844" s="89"/>
      <c r="AH844" s="88"/>
      <c r="AI844" s="89"/>
      <c r="AJ844" s="88"/>
      <c r="AK844" s="89"/>
      <c r="AL844" s="88"/>
      <c r="AM844" s="90"/>
    </row>
    <row r="845" ht="15.75" customHeight="1">
      <c r="X845" s="88"/>
      <c r="Y845" s="89"/>
      <c r="Z845" s="88"/>
      <c r="AA845" s="89"/>
      <c r="AB845" s="88"/>
      <c r="AC845" s="89"/>
      <c r="AD845" s="88"/>
      <c r="AE845" s="89"/>
      <c r="AF845" s="88"/>
      <c r="AG845" s="89"/>
      <c r="AH845" s="88"/>
      <c r="AI845" s="89"/>
      <c r="AJ845" s="88"/>
      <c r="AK845" s="89"/>
      <c r="AL845" s="88"/>
      <c r="AM845" s="90"/>
    </row>
    <row r="846" ht="15.75" customHeight="1">
      <c r="X846" s="88"/>
      <c r="Y846" s="89"/>
      <c r="Z846" s="88"/>
      <c r="AA846" s="89"/>
      <c r="AB846" s="88"/>
      <c r="AC846" s="89"/>
      <c r="AD846" s="88"/>
      <c r="AE846" s="89"/>
      <c r="AF846" s="88"/>
      <c r="AG846" s="89"/>
      <c r="AH846" s="88"/>
      <c r="AI846" s="89"/>
      <c r="AJ846" s="88"/>
      <c r="AK846" s="89"/>
      <c r="AL846" s="88"/>
      <c r="AM846" s="90"/>
    </row>
    <row r="847" ht="15.75" customHeight="1">
      <c r="X847" s="88"/>
      <c r="Y847" s="89"/>
      <c r="Z847" s="88"/>
      <c r="AA847" s="89"/>
      <c r="AB847" s="88"/>
      <c r="AC847" s="89"/>
      <c r="AD847" s="88"/>
      <c r="AE847" s="89"/>
      <c r="AF847" s="88"/>
      <c r="AG847" s="89"/>
      <c r="AH847" s="88"/>
      <c r="AI847" s="89"/>
      <c r="AJ847" s="88"/>
      <c r="AK847" s="89"/>
      <c r="AL847" s="88"/>
      <c r="AM847" s="90"/>
    </row>
    <row r="848" ht="15.75" customHeight="1">
      <c r="X848" s="88"/>
      <c r="Y848" s="89"/>
      <c r="Z848" s="88"/>
      <c r="AA848" s="89"/>
      <c r="AB848" s="88"/>
      <c r="AC848" s="89"/>
      <c r="AD848" s="88"/>
      <c r="AE848" s="89"/>
      <c r="AF848" s="88"/>
      <c r="AG848" s="89"/>
      <c r="AH848" s="88"/>
      <c r="AI848" s="89"/>
      <c r="AJ848" s="88"/>
      <c r="AK848" s="89"/>
      <c r="AL848" s="88"/>
      <c r="AM848" s="90"/>
    </row>
    <row r="849" ht="15.75" customHeight="1">
      <c r="X849" s="88"/>
      <c r="Y849" s="89"/>
      <c r="Z849" s="88"/>
      <c r="AA849" s="89"/>
      <c r="AB849" s="88"/>
      <c r="AC849" s="89"/>
      <c r="AD849" s="88"/>
      <c r="AE849" s="89"/>
      <c r="AF849" s="88"/>
      <c r="AG849" s="89"/>
      <c r="AH849" s="88"/>
      <c r="AI849" s="89"/>
      <c r="AJ849" s="88"/>
      <c r="AK849" s="89"/>
      <c r="AL849" s="88"/>
      <c r="AM849" s="90"/>
    </row>
    <row r="850" ht="15.75" customHeight="1">
      <c r="X850" s="88"/>
      <c r="Y850" s="89"/>
      <c r="Z850" s="88"/>
      <c r="AA850" s="89"/>
      <c r="AB850" s="88"/>
      <c r="AC850" s="89"/>
      <c r="AD850" s="88"/>
      <c r="AE850" s="89"/>
      <c r="AF850" s="88"/>
      <c r="AG850" s="89"/>
      <c r="AH850" s="88"/>
      <c r="AI850" s="89"/>
      <c r="AJ850" s="88"/>
      <c r="AK850" s="89"/>
      <c r="AL850" s="88"/>
      <c r="AM850" s="90"/>
    </row>
    <row r="851" ht="15.75" customHeight="1">
      <c r="X851" s="88"/>
      <c r="Y851" s="89"/>
      <c r="Z851" s="88"/>
      <c r="AA851" s="89"/>
      <c r="AB851" s="88"/>
      <c r="AC851" s="89"/>
      <c r="AD851" s="88"/>
      <c r="AE851" s="89"/>
      <c r="AF851" s="88"/>
      <c r="AG851" s="89"/>
      <c r="AH851" s="88"/>
      <c r="AI851" s="89"/>
      <c r="AJ851" s="88"/>
      <c r="AK851" s="89"/>
      <c r="AL851" s="88"/>
      <c r="AM851" s="90"/>
    </row>
    <row r="852" ht="15.75" customHeight="1">
      <c r="X852" s="88"/>
      <c r="Y852" s="89"/>
      <c r="Z852" s="88"/>
      <c r="AA852" s="89"/>
      <c r="AB852" s="88"/>
      <c r="AC852" s="89"/>
      <c r="AD852" s="88"/>
      <c r="AE852" s="89"/>
      <c r="AF852" s="88"/>
      <c r="AG852" s="89"/>
      <c r="AH852" s="88"/>
      <c r="AI852" s="89"/>
      <c r="AJ852" s="88"/>
      <c r="AK852" s="89"/>
      <c r="AL852" s="88"/>
      <c r="AM852" s="90"/>
    </row>
    <row r="853" ht="15.75" customHeight="1">
      <c r="X853" s="88"/>
      <c r="Y853" s="89"/>
      <c r="Z853" s="88"/>
      <c r="AA853" s="89"/>
      <c r="AB853" s="88"/>
      <c r="AC853" s="89"/>
      <c r="AD853" s="88"/>
      <c r="AE853" s="89"/>
      <c r="AF853" s="88"/>
      <c r="AG853" s="89"/>
      <c r="AH853" s="88"/>
      <c r="AI853" s="89"/>
      <c r="AJ853" s="88"/>
      <c r="AK853" s="89"/>
      <c r="AL853" s="88"/>
      <c r="AM853" s="90"/>
    </row>
    <row r="854" ht="15.75" customHeight="1">
      <c r="X854" s="88"/>
      <c r="Y854" s="89"/>
      <c r="Z854" s="88"/>
      <c r="AA854" s="89"/>
      <c r="AB854" s="88"/>
      <c r="AC854" s="89"/>
      <c r="AD854" s="88"/>
      <c r="AE854" s="89"/>
      <c r="AF854" s="88"/>
      <c r="AG854" s="89"/>
      <c r="AH854" s="88"/>
      <c r="AI854" s="89"/>
      <c r="AJ854" s="88"/>
      <c r="AK854" s="89"/>
      <c r="AL854" s="88"/>
      <c r="AM854" s="90"/>
    </row>
    <row r="855" ht="15.75" customHeight="1">
      <c r="X855" s="88"/>
      <c r="Y855" s="89"/>
      <c r="Z855" s="88"/>
      <c r="AA855" s="89"/>
      <c r="AB855" s="88"/>
      <c r="AC855" s="89"/>
      <c r="AD855" s="88"/>
      <c r="AE855" s="89"/>
      <c r="AF855" s="88"/>
      <c r="AG855" s="89"/>
      <c r="AH855" s="88"/>
      <c r="AI855" s="89"/>
      <c r="AJ855" s="88"/>
      <c r="AK855" s="89"/>
      <c r="AL855" s="88"/>
      <c r="AM855" s="90"/>
    </row>
    <row r="856" ht="15.75" customHeight="1">
      <c r="X856" s="88"/>
      <c r="Y856" s="89"/>
      <c r="Z856" s="88"/>
      <c r="AA856" s="89"/>
      <c r="AB856" s="88"/>
      <c r="AC856" s="89"/>
      <c r="AD856" s="88"/>
      <c r="AE856" s="89"/>
      <c r="AF856" s="88"/>
      <c r="AG856" s="89"/>
      <c r="AH856" s="88"/>
      <c r="AI856" s="89"/>
      <c r="AJ856" s="88"/>
      <c r="AK856" s="89"/>
      <c r="AL856" s="88"/>
      <c r="AM856" s="90"/>
    </row>
    <row r="857" ht="15.75" customHeight="1">
      <c r="X857" s="88"/>
      <c r="Y857" s="89"/>
      <c r="Z857" s="88"/>
      <c r="AA857" s="89"/>
      <c r="AB857" s="88"/>
      <c r="AC857" s="89"/>
      <c r="AD857" s="88"/>
      <c r="AE857" s="89"/>
      <c r="AF857" s="88"/>
      <c r="AG857" s="89"/>
      <c r="AH857" s="88"/>
      <c r="AI857" s="89"/>
      <c r="AJ857" s="88"/>
      <c r="AK857" s="89"/>
      <c r="AL857" s="88"/>
      <c r="AM857" s="90"/>
    </row>
    <row r="858" ht="15.75" customHeight="1">
      <c r="X858" s="88"/>
      <c r="Y858" s="89"/>
      <c r="Z858" s="88"/>
      <c r="AA858" s="89"/>
      <c r="AB858" s="88"/>
      <c r="AC858" s="89"/>
      <c r="AD858" s="88"/>
      <c r="AE858" s="89"/>
      <c r="AF858" s="88"/>
      <c r="AG858" s="89"/>
      <c r="AH858" s="88"/>
      <c r="AI858" s="89"/>
      <c r="AJ858" s="88"/>
      <c r="AK858" s="89"/>
      <c r="AL858" s="88"/>
      <c r="AM858" s="90"/>
    </row>
    <row r="859" ht="15.75" customHeight="1">
      <c r="X859" s="88"/>
      <c r="Y859" s="89"/>
      <c r="Z859" s="88"/>
      <c r="AA859" s="89"/>
      <c r="AB859" s="88"/>
      <c r="AC859" s="89"/>
      <c r="AD859" s="88"/>
      <c r="AE859" s="89"/>
      <c r="AF859" s="88"/>
      <c r="AG859" s="89"/>
      <c r="AH859" s="88"/>
      <c r="AI859" s="89"/>
      <c r="AJ859" s="88"/>
      <c r="AK859" s="89"/>
      <c r="AL859" s="88"/>
      <c r="AM859" s="90"/>
    </row>
    <row r="860" ht="15.75" customHeight="1">
      <c r="X860" s="88"/>
      <c r="Y860" s="89"/>
      <c r="Z860" s="88"/>
      <c r="AA860" s="89"/>
      <c r="AB860" s="88"/>
      <c r="AC860" s="89"/>
      <c r="AD860" s="88"/>
      <c r="AE860" s="89"/>
      <c r="AF860" s="88"/>
      <c r="AG860" s="89"/>
      <c r="AH860" s="88"/>
      <c r="AI860" s="89"/>
      <c r="AJ860" s="88"/>
      <c r="AK860" s="89"/>
      <c r="AL860" s="88"/>
      <c r="AM860" s="90"/>
    </row>
    <row r="861" ht="15.75" customHeight="1">
      <c r="X861" s="88"/>
      <c r="Y861" s="89"/>
      <c r="Z861" s="88"/>
      <c r="AA861" s="89"/>
      <c r="AB861" s="88"/>
      <c r="AC861" s="89"/>
      <c r="AD861" s="88"/>
      <c r="AE861" s="89"/>
      <c r="AF861" s="88"/>
      <c r="AG861" s="89"/>
      <c r="AH861" s="88"/>
      <c r="AI861" s="89"/>
      <c r="AJ861" s="88"/>
      <c r="AK861" s="89"/>
      <c r="AL861" s="88"/>
      <c r="AM861" s="90"/>
    </row>
    <row r="862" ht="15.75" customHeight="1">
      <c r="X862" s="88"/>
      <c r="Y862" s="89"/>
      <c r="Z862" s="88"/>
      <c r="AA862" s="89"/>
      <c r="AB862" s="88"/>
      <c r="AC862" s="89"/>
      <c r="AD862" s="88"/>
      <c r="AE862" s="89"/>
      <c r="AF862" s="88"/>
      <c r="AG862" s="89"/>
      <c r="AH862" s="88"/>
      <c r="AI862" s="89"/>
      <c r="AJ862" s="88"/>
      <c r="AK862" s="89"/>
      <c r="AL862" s="88"/>
      <c r="AM862" s="90"/>
    </row>
    <row r="863" ht="15.75" customHeight="1">
      <c r="X863" s="88"/>
      <c r="Y863" s="89"/>
      <c r="Z863" s="88"/>
      <c r="AA863" s="89"/>
      <c r="AB863" s="88"/>
      <c r="AC863" s="89"/>
      <c r="AD863" s="88"/>
      <c r="AE863" s="89"/>
      <c r="AF863" s="88"/>
      <c r="AG863" s="89"/>
      <c r="AH863" s="88"/>
      <c r="AI863" s="89"/>
      <c r="AJ863" s="88"/>
      <c r="AK863" s="89"/>
      <c r="AL863" s="88"/>
      <c r="AM863" s="90"/>
    </row>
    <row r="864" ht="15.75" customHeight="1">
      <c r="X864" s="88"/>
      <c r="Y864" s="89"/>
      <c r="Z864" s="88"/>
      <c r="AA864" s="89"/>
      <c r="AB864" s="88"/>
      <c r="AC864" s="89"/>
      <c r="AD864" s="88"/>
      <c r="AE864" s="89"/>
      <c r="AF864" s="88"/>
      <c r="AG864" s="89"/>
      <c r="AH864" s="88"/>
      <c r="AI864" s="89"/>
      <c r="AJ864" s="88"/>
      <c r="AK864" s="89"/>
      <c r="AL864" s="88"/>
      <c r="AM864" s="90"/>
    </row>
    <row r="865" ht="15.75" customHeight="1">
      <c r="X865" s="88"/>
      <c r="Y865" s="89"/>
      <c r="Z865" s="88"/>
      <c r="AA865" s="89"/>
      <c r="AB865" s="88"/>
      <c r="AC865" s="89"/>
      <c r="AD865" s="88"/>
      <c r="AE865" s="89"/>
      <c r="AF865" s="88"/>
      <c r="AG865" s="89"/>
      <c r="AH865" s="88"/>
      <c r="AI865" s="89"/>
      <c r="AJ865" s="88"/>
      <c r="AK865" s="89"/>
      <c r="AL865" s="88"/>
      <c r="AM865" s="90"/>
    </row>
    <row r="866" ht="15.75" customHeight="1">
      <c r="X866" s="88"/>
      <c r="Y866" s="89"/>
      <c r="Z866" s="88"/>
      <c r="AA866" s="89"/>
      <c r="AB866" s="88"/>
      <c r="AC866" s="89"/>
      <c r="AD866" s="88"/>
      <c r="AE866" s="89"/>
      <c r="AF866" s="88"/>
      <c r="AG866" s="89"/>
      <c r="AH866" s="88"/>
      <c r="AI866" s="89"/>
      <c r="AJ866" s="88"/>
      <c r="AK866" s="89"/>
      <c r="AL866" s="88"/>
      <c r="AM866" s="90"/>
    </row>
    <row r="867" ht="15.75" customHeight="1">
      <c r="X867" s="88"/>
      <c r="Y867" s="89"/>
      <c r="Z867" s="88"/>
      <c r="AA867" s="89"/>
      <c r="AB867" s="88"/>
      <c r="AC867" s="89"/>
      <c r="AD867" s="88"/>
      <c r="AE867" s="89"/>
      <c r="AF867" s="88"/>
      <c r="AG867" s="89"/>
      <c r="AH867" s="88"/>
      <c r="AI867" s="89"/>
      <c r="AJ867" s="88"/>
      <c r="AK867" s="89"/>
      <c r="AL867" s="88"/>
      <c r="AM867" s="90"/>
    </row>
    <row r="868" ht="15.75" customHeight="1">
      <c r="X868" s="88"/>
      <c r="Y868" s="89"/>
      <c r="Z868" s="88"/>
      <c r="AA868" s="89"/>
      <c r="AB868" s="88"/>
      <c r="AC868" s="89"/>
      <c r="AD868" s="88"/>
      <c r="AE868" s="89"/>
      <c r="AF868" s="88"/>
      <c r="AG868" s="89"/>
      <c r="AH868" s="88"/>
      <c r="AI868" s="89"/>
      <c r="AJ868" s="88"/>
      <c r="AK868" s="89"/>
      <c r="AL868" s="88"/>
      <c r="AM868" s="90"/>
    </row>
    <row r="869" ht="15.75" customHeight="1">
      <c r="X869" s="88"/>
      <c r="Y869" s="89"/>
      <c r="Z869" s="88"/>
      <c r="AA869" s="89"/>
      <c r="AB869" s="88"/>
      <c r="AC869" s="89"/>
      <c r="AD869" s="88"/>
      <c r="AE869" s="89"/>
      <c r="AF869" s="88"/>
      <c r="AG869" s="89"/>
      <c r="AH869" s="88"/>
      <c r="AI869" s="89"/>
      <c r="AJ869" s="88"/>
      <c r="AK869" s="89"/>
      <c r="AL869" s="88"/>
      <c r="AM869" s="90"/>
    </row>
    <row r="870" ht="15.75" customHeight="1">
      <c r="X870" s="88"/>
      <c r="Y870" s="89"/>
      <c r="Z870" s="88"/>
      <c r="AA870" s="89"/>
      <c r="AB870" s="88"/>
      <c r="AC870" s="89"/>
      <c r="AD870" s="88"/>
      <c r="AE870" s="89"/>
      <c r="AF870" s="88"/>
      <c r="AG870" s="89"/>
      <c r="AH870" s="88"/>
      <c r="AI870" s="89"/>
      <c r="AJ870" s="88"/>
      <c r="AK870" s="89"/>
      <c r="AL870" s="88"/>
      <c r="AM870" s="90"/>
    </row>
    <row r="871" ht="15.75" customHeight="1">
      <c r="X871" s="88"/>
      <c r="Y871" s="89"/>
      <c r="Z871" s="88"/>
      <c r="AA871" s="89"/>
      <c r="AB871" s="88"/>
      <c r="AC871" s="89"/>
      <c r="AD871" s="88"/>
      <c r="AE871" s="89"/>
      <c r="AF871" s="88"/>
      <c r="AG871" s="89"/>
      <c r="AH871" s="88"/>
      <c r="AI871" s="89"/>
      <c r="AJ871" s="88"/>
      <c r="AK871" s="89"/>
      <c r="AL871" s="88"/>
      <c r="AM871" s="90"/>
    </row>
    <row r="872" ht="15.75" customHeight="1">
      <c r="X872" s="88"/>
      <c r="Y872" s="89"/>
      <c r="Z872" s="88"/>
      <c r="AA872" s="89"/>
      <c r="AB872" s="88"/>
      <c r="AC872" s="89"/>
      <c r="AD872" s="88"/>
      <c r="AE872" s="89"/>
      <c r="AF872" s="88"/>
      <c r="AG872" s="89"/>
      <c r="AH872" s="88"/>
      <c r="AI872" s="89"/>
      <c r="AJ872" s="88"/>
      <c r="AK872" s="89"/>
      <c r="AL872" s="88"/>
      <c r="AM872" s="90"/>
    </row>
    <row r="873" ht="15.75" customHeight="1">
      <c r="X873" s="88"/>
      <c r="Y873" s="89"/>
      <c r="Z873" s="88"/>
      <c r="AA873" s="89"/>
      <c r="AB873" s="88"/>
      <c r="AC873" s="89"/>
      <c r="AD873" s="88"/>
      <c r="AE873" s="89"/>
      <c r="AF873" s="88"/>
      <c r="AG873" s="89"/>
      <c r="AH873" s="88"/>
      <c r="AI873" s="89"/>
      <c r="AJ873" s="88"/>
      <c r="AK873" s="89"/>
      <c r="AL873" s="88"/>
      <c r="AM873" s="90"/>
    </row>
    <row r="874" ht="15.75" customHeight="1">
      <c r="X874" s="88"/>
      <c r="Y874" s="89"/>
      <c r="Z874" s="88"/>
      <c r="AA874" s="89"/>
      <c r="AB874" s="88"/>
      <c r="AC874" s="89"/>
      <c r="AD874" s="88"/>
      <c r="AE874" s="89"/>
      <c r="AF874" s="88"/>
      <c r="AG874" s="89"/>
      <c r="AH874" s="88"/>
      <c r="AI874" s="89"/>
      <c r="AJ874" s="88"/>
      <c r="AK874" s="89"/>
      <c r="AL874" s="88"/>
      <c r="AM874" s="90"/>
    </row>
    <row r="875" ht="15.75" customHeight="1">
      <c r="X875" s="88"/>
      <c r="Y875" s="89"/>
      <c r="Z875" s="88"/>
      <c r="AA875" s="89"/>
      <c r="AB875" s="88"/>
      <c r="AC875" s="89"/>
      <c r="AD875" s="88"/>
      <c r="AE875" s="89"/>
      <c r="AF875" s="88"/>
      <c r="AG875" s="89"/>
      <c r="AH875" s="88"/>
      <c r="AI875" s="89"/>
      <c r="AJ875" s="88"/>
      <c r="AK875" s="89"/>
      <c r="AL875" s="88"/>
      <c r="AM875" s="90"/>
    </row>
    <row r="876" ht="15.75" customHeight="1">
      <c r="X876" s="88"/>
      <c r="Y876" s="89"/>
      <c r="Z876" s="88"/>
      <c r="AA876" s="89"/>
      <c r="AB876" s="88"/>
      <c r="AC876" s="89"/>
      <c r="AD876" s="88"/>
      <c r="AE876" s="89"/>
      <c r="AF876" s="88"/>
      <c r="AG876" s="89"/>
      <c r="AH876" s="88"/>
      <c r="AI876" s="89"/>
      <c r="AJ876" s="88"/>
      <c r="AK876" s="89"/>
      <c r="AL876" s="88"/>
      <c r="AM876" s="90"/>
    </row>
    <row r="877" ht="15.75" customHeight="1">
      <c r="X877" s="88"/>
      <c r="Y877" s="89"/>
      <c r="Z877" s="88"/>
      <c r="AA877" s="89"/>
      <c r="AB877" s="88"/>
      <c r="AC877" s="89"/>
      <c r="AD877" s="88"/>
      <c r="AE877" s="89"/>
      <c r="AF877" s="88"/>
      <c r="AG877" s="89"/>
      <c r="AH877" s="88"/>
      <c r="AI877" s="89"/>
      <c r="AJ877" s="88"/>
      <c r="AK877" s="89"/>
      <c r="AL877" s="88"/>
      <c r="AM877" s="90"/>
    </row>
    <row r="878" ht="15.75" customHeight="1">
      <c r="X878" s="88"/>
      <c r="Y878" s="89"/>
      <c r="Z878" s="88"/>
      <c r="AA878" s="89"/>
      <c r="AB878" s="88"/>
      <c r="AC878" s="89"/>
      <c r="AD878" s="88"/>
      <c r="AE878" s="89"/>
      <c r="AF878" s="88"/>
      <c r="AG878" s="89"/>
      <c r="AH878" s="88"/>
      <c r="AI878" s="89"/>
      <c r="AJ878" s="88"/>
      <c r="AK878" s="89"/>
      <c r="AL878" s="88"/>
      <c r="AM878" s="90"/>
    </row>
    <row r="879" ht="15.75" customHeight="1">
      <c r="X879" s="88"/>
      <c r="Y879" s="89"/>
      <c r="Z879" s="88"/>
      <c r="AA879" s="89"/>
      <c r="AB879" s="88"/>
      <c r="AC879" s="89"/>
      <c r="AD879" s="88"/>
      <c r="AE879" s="89"/>
      <c r="AF879" s="88"/>
      <c r="AG879" s="89"/>
      <c r="AH879" s="88"/>
      <c r="AI879" s="89"/>
      <c r="AJ879" s="88"/>
      <c r="AK879" s="89"/>
      <c r="AL879" s="88"/>
      <c r="AM879" s="90"/>
    </row>
    <row r="880" ht="15.75" customHeight="1">
      <c r="X880" s="88"/>
      <c r="Y880" s="89"/>
      <c r="Z880" s="88"/>
      <c r="AA880" s="89"/>
      <c r="AB880" s="88"/>
      <c r="AC880" s="89"/>
      <c r="AD880" s="88"/>
      <c r="AE880" s="89"/>
      <c r="AF880" s="88"/>
      <c r="AG880" s="89"/>
      <c r="AH880" s="88"/>
      <c r="AI880" s="89"/>
      <c r="AJ880" s="88"/>
      <c r="AK880" s="89"/>
      <c r="AL880" s="88"/>
      <c r="AM880" s="90"/>
    </row>
    <row r="881" ht="15.75" customHeight="1">
      <c r="X881" s="88"/>
      <c r="Y881" s="89"/>
      <c r="Z881" s="88"/>
      <c r="AA881" s="89"/>
      <c r="AB881" s="88"/>
      <c r="AC881" s="89"/>
      <c r="AD881" s="88"/>
      <c r="AE881" s="89"/>
      <c r="AF881" s="88"/>
      <c r="AG881" s="89"/>
      <c r="AH881" s="88"/>
      <c r="AI881" s="89"/>
      <c r="AJ881" s="88"/>
      <c r="AK881" s="89"/>
      <c r="AL881" s="88"/>
      <c r="AM881" s="90"/>
    </row>
    <row r="882" ht="15.75" customHeight="1">
      <c r="X882" s="88"/>
      <c r="Y882" s="89"/>
      <c r="Z882" s="88"/>
      <c r="AA882" s="89"/>
      <c r="AB882" s="88"/>
      <c r="AC882" s="89"/>
      <c r="AD882" s="88"/>
      <c r="AE882" s="89"/>
      <c r="AF882" s="88"/>
      <c r="AG882" s="89"/>
      <c r="AH882" s="88"/>
      <c r="AI882" s="89"/>
      <c r="AJ882" s="88"/>
      <c r="AK882" s="89"/>
      <c r="AL882" s="88"/>
      <c r="AM882" s="90"/>
    </row>
    <row r="883" ht="15.75" customHeight="1">
      <c r="X883" s="88"/>
      <c r="Y883" s="89"/>
      <c r="Z883" s="88"/>
      <c r="AA883" s="89"/>
      <c r="AB883" s="88"/>
      <c r="AC883" s="89"/>
      <c r="AD883" s="88"/>
      <c r="AE883" s="89"/>
      <c r="AF883" s="88"/>
      <c r="AG883" s="89"/>
      <c r="AH883" s="88"/>
      <c r="AI883" s="89"/>
      <c r="AJ883" s="88"/>
      <c r="AK883" s="89"/>
      <c r="AL883" s="88"/>
      <c r="AM883" s="90"/>
    </row>
    <row r="884" ht="15.75" customHeight="1">
      <c r="X884" s="88"/>
      <c r="Y884" s="89"/>
      <c r="Z884" s="88"/>
      <c r="AA884" s="89"/>
      <c r="AB884" s="88"/>
      <c r="AC884" s="89"/>
      <c r="AD884" s="88"/>
      <c r="AE884" s="89"/>
      <c r="AF884" s="88"/>
      <c r="AG884" s="89"/>
      <c r="AH884" s="88"/>
      <c r="AI884" s="89"/>
      <c r="AJ884" s="88"/>
      <c r="AK884" s="89"/>
      <c r="AL884" s="88"/>
      <c r="AM884" s="90"/>
    </row>
    <row r="885" ht="15.75" customHeight="1">
      <c r="X885" s="88"/>
      <c r="Y885" s="89"/>
      <c r="Z885" s="88"/>
      <c r="AA885" s="89"/>
      <c r="AB885" s="88"/>
      <c r="AC885" s="89"/>
      <c r="AD885" s="88"/>
      <c r="AE885" s="89"/>
      <c r="AF885" s="88"/>
      <c r="AG885" s="89"/>
      <c r="AH885" s="88"/>
      <c r="AI885" s="89"/>
      <c r="AJ885" s="88"/>
      <c r="AK885" s="89"/>
      <c r="AL885" s="88"/>
      <c r="AM885" s="90"/>
    </row>
    <row r="886" ht="15.75" customHeight="1">
      <c r="X886" s="88"/>
      <c r="Y886" s="89"/>
      <c r="Z886" s="88"/>
      <c r="AA886" s="89"/>
      <c r="AB886" s="88"/>
      <c r="AC886" s="89"/>
      <c r="AD886" s="88"/>
      <c r="AE886" s="89"/>
      <c r="AF886" s="88"/>
      <c r="AG886" s="89"/>
      <c r="AH886" s="88"/>
      <c r="AI886" s="89"/>
      <c r="AJ886" s="88"/>
      <c r="AK886" s="89"/>
      <c r="AL886" s="88"/>
      <c r="AM886" s="90"/>
    </row>
    <row r="887" ht="15.75" customHeight="1">
      <c r="X887" s="88"/>
      <c r="Y887" s="89"/>
      <c r="Z887" s="88"/>
      <c r="AA887" s="89"/>
      <c r="AB887" s="88"/>
      <c r="AC887" s="89"/>
      <c r="AD887" s="88"/>
      <c r="AE887" s="89"/>
      <c r="AF887" s="88"/>
      <c r="AG887" s="89"/>
      <c r="AH887" s="88"/>
      <c r="AI887" s="89"/>
      <c r="AJ887" s="88"/>
      <c r="AK887" s="89"/>
      <c r="AL887" s="88"/>
      <c r="AM887" s="90"/>
    </row>
    <row r="888" ht="15.75" customHeight="1">
      <c r="X888" s="88"/>
      <c r="Y888" s="89"/>
      <c r="Z888" s="88"/>
      <c r="AA888" s="89"/>
      <c r="AB888" s="88"/>
      <c r="AC888" s="89"/>
      <c r="AD888" s="88"/>
      <c r="AE888" s="89"/>
      <c r="AF888" s="88"/>
      <c r="AG888" s="89"/>
      <c r="AH888" s="88"/>
      <c r="AI888" s="89"/>
      <c r="AJ888" s="88"/>
      <c r="AK888" s="89"/>
      <c r="AL888" s="88"/>
      <c r="AM888" s="90"/>
    </row>
    <row r="889" ht="15.75" customHeight="1">
      <c r="X889" s="88"/>
      <c r="Y889" s="89"/>
      <c r="Z889" s="88"/>
      <c r="AA889" s="89"/>
      <c r="AB889" s="88"/>
      <c r="AC889" s="89"/>
      <c r="AD889" s="88"/>
      <c r="AE889" s="89"/>
      <c r="AF889" s="88"/>
      <c r="AG889" s="89"/>
      <c r="AH889" s="88"/>
      <c r="AI889" s="89"/>
      <c r="AJ889" s="88"/>
      <c r="AK889" s="89"/>
      <c r="AL889" s="88"/>
      <c r="AM889" s="90"/>
    </row>
    <row r="890" ht="15.75" customHeight="1">
      <c r="X890" s="88"/>
      <c r="Y890" s="89"/>
      <c r="Z890" s="88"/>
      <c r="AA890" s="89"/>
      <c r="AB890" s="88"/>
      <c r="AC890" s="89"/>
      <c r="AD890" s="88"/>
      <c r="AE890" s="89"/>
      <c r="AF890" s="88"/>
      <c r="AG890" s="89"/>
      <c r="AH890" s="88"/>
      <c r="AI890" s="89"/>
      <c r="AJ890" s="88"/>
      <c r="AK890" s="89"/>
      <c r="AL890" s="88"/>
      <c r="AM890" s="90"/>
    </row>
    <row r="891" ht="15.75" customHeight="1">
      <c r="X891" s="88"/>
      <c r="Y891" s="89"/>
      <c r="Z891" s="88"/>
      <c r="AA891" s="89"/>
      <c r="AB891" s="88"/>
      <c r="AC891" s="89"/>
      <c r="AD891" s="88"/>
      <c r="AE891" s="89"/>
      <c r="AF891" s="88"/>
      <c r="AG891" s="89"/>
      <c r="AH891" s="88"/>
      <c r="AI891" s="89"/>
      <c r="AJ891" s="88"/>
      <c r="AK891" s="89"/>
      <c r="AL891" s="88"/>
      <c r="AM891" s="90"/>
    </row>
    <row r="892" ht="15.75" customHeight="1">
      <c r="X892" s="88"/>
      <c r="Y892" s="89"/>
      <c r="Z892" s="88"/>
      <c r="AA892" s="89"/>
      <c r="AB892" s="88"/>
      <c r="AC892" s="89"/>
      <c r="AD892" s="88"/>
      <c r="AE892" s="89"/>
      <c r="AF892" s="88"/>
      <c r="AG892" s="89"/>
      <c r="AH892" s="88"/>
      <c r="AI892" s="89"/>
      <c r="AJ892" s="88"/>
      <c r="AK892" s="89"/>
      <c r="AL892" s="88"/>
      <c r="AM892" s="90"/>
    </row>
    <row r="893" ht="15.75" customHeight="1">
      <c r="X893" s="88"/>
      <c r="Y893" s="89"/>
      <c r="Z893" s="88"/>
      <c r="AA893" s="89"/>
      <c r="AB893" s="88"/>
      <c r="AC893" s="89"/>
      <c r="AD893" s="88"/>
      <c r="AE893" s="89"/>
      <c r="AF893" s="88"/>
      <c r="AG893" s="89"/>
      <c r="AH893" s="88"/>
      <c r="AI893" s="89"/>
      <c r="AJ893" s="88"/>
      <c r="AK893" s="89"/>
      <c r="AL893" s="88"/>
      <c r="AM893" s="90"/>
    </row>
    <row r="894" ht="15.75" customHeight="1">
      <c r="X894" s="88"/>
      <c r="Y894" s="89"/>
      <c r="Z894" s="88"/>
      <c r="AA894" s="89"/>
      <c r="AB894" s="88"/>
      <c r="AC894" s="89"/>
      <c r="AD894" s="88"/>
      <c r="AE894" s="89"/>
      <c r="AF894" s="88"/>
      <c r="AG894" s="89"/>
      <c r="AH894" s="88"/>
      <c r="AI894" s="89"/>
      <c r="AJ894" s="88"/>
      <c r="AK894" s="89"/>
      <c r="AL894" s="88"/>
      <c r="AM894" s="90"/>
    </row>
    <row r="895" ht="15.75" customHeight="1">
      <c r="X895" s="88"/>
      <c r="Y895" s="89"/>
      <c r="Z895" s="88"/>
      <c r="AA895" s="89"/>
      <c r="AB895" s="88"/>
      <c r="AC895" s="89"/>
      <c r="AD895" s="88"/>
      <c r="AE895" s="89"/>
      <c r="AF895" s="88"/>
      <c r="AG895" s="89"/>
      <c r="AH895" s="88"/>
      <c r="AI895" s="89"/>
      <c r="AJ895" s="88"/>
      <c r="AK895" s="89"/>
      <c r="AL895" s="88"/>
      <c r="AM895" s="90"/>
    </row>
    <row r="896" ht="15.75" customHeight="1">
      <c r="X896" s="88"/>
      <c r="Y896" s="89"/>
      <c r="Z896" s="88"/>
      <c r="AA896" s="89"/>
      <c r="AB896" s="88"/>
      <c r="AC896" s="89"/>
      <c r="AD896" s="88"/>
      <c r="AE896" s="89"/>
      <c r="AF896" s="88"/>
      <c r="AG896" s="89"/>
      <c r="AH896" s="88"/>
      <c r="AI896" s="89"/>
      <c r="AJ896" s="88"/>
      <c r="AK896" s="89"/>
      <c r="AL896" s="88"/>
      <c r="AM896" s="90"/>
    </row>
    <row r="897" ht="15.75" customHeight="1">
      <c r="X897" s="88"/>
      <c r="Y897" s="89"/>
      <c r="Z897" s="88"/>
      <c r="AA897" s="89"/>
      <c r="AB897" s="88"/>
      <c r="AC897" s="89"/>
      <c r="AD897" s="88"/>
      <c r="AE897" s="89"/>
      <c r="AF897" s="88"/>
      <c r="AG897" s="89"/>
      <c r="AH897" s="88"/>
      <c r="AI897" s="89"/>
      <c r="AJ897" s="88"/>
      <c r="AK897" s="89"/>
      <c r="AL897" s="88"/>
      <c r="AM897" s="90"/>
    </row>
    <row r="898" ht="15.75" customHeight="1">
      <c r="X898" s="88"/>
      <c r="Y898" s="89"/>
      <c r="Z898" s="88"/>
      <c r="AA898" s="89"/>
      <c r="AB898" s="88"/>
      <c r="AC898" s="89"/>
      <c r="AD898" s="88"/>
      <c r="AE898" s="89"/>
      <c r="AF898" s="88"/>
      <c r="AG898" s="89"/>
      <c r="AH898" s="88"/>
      <c r="AI898" s="89"/>
      <c r="AJ898" s="88"/>
      <c r="AK898" s="89"/>
      <c r="AL898" s="88"/>
      <c r="AM898" s="90"/>
    </row>
    <row r="899" ht="15.75" customHeight="1">
      <c r="X899" s="88"/>
      <c r="Y899" s="89"/>
      <c r="Z899" s="88"/>
      <c r="AA899" s="89"/>
      <c r="AB899" s="88"/>
      <c r="AC899" s="89"/>
      <c r="AD899" s="88"/>
      <c r="AE899" s="89"/>
      <c r="AF899" s="88"/>
      <c r="AG899" s="89"/>
      <c r="AH899" s="88"/>
      <c r="AI899" s="89"/>
      <c r="AJ899" s="88"/>
      <c r="AK899" s="89"/>
      <c r="AL899" s="88"/>
      <c r="AM899" s="90"/>
    </row>
    <row r="900" ht="15.75" customHeight="1">
      <c r="X900" s="88"/>
      <c r="Y900" s="89"/>
      <c r="Z900" s="88"/>
      <c r="AA900" s="89"/>
      <c r="AB900" s="88"/>
      <c r="AC900" s="89"/>
      <c r="AD900" s="88"/>
      <c r="AE900" s="89"/>
      <c r="AF900" s="88"/>
      <c r="AG900" s="89"/>
      <c r="AH900" s="88"/>
      <c r="AI900" s="89"/>
      <c r="AJ900" s="88"/>
      <c r="AK900" s="89"/>
      <c r="AL900" s="88"/>
      <c r="AM900" s="90"/>
    </row>
    <row r="901" ht="15.75" customHeight="1">
      <c r="X901" s="88"/>
      <c r="Y901" s="89"/>
      <c r="Z901" s="88"/>
      <c r="AA901" s="89"/>
      <c r="AB901" s="88"/>
      <c r="AC901" s="89"/>
      <c r="AD901" s="88"/>
      <c r="AE901" s="89"/>
      <c r="AF901" s="88"/>
      <c r="AG901" s="89"/>
      <c r="AH901" s="88"/>
      <c r="AI901" s="89"/>
      <c r="AJ901" s="88"/>
      <c r="AK901" s="89"/>
      <c r="AL901" s="88"/>
      <c r="AM901" s="90"/>
    </row>
    <row r="902" ht="15.75" customHeight="1">
      <c r="X902" s="88"/>
      <c r="Y902" s="89"/>
      <c r="Z902" s="88"/>
      <c r="AA902" s="89"/>
      <c r="AB902" s="88"/>
      <c r="AC902" s="89"/>
      <c r="AD902" s="88"/>
      <c r="AE902" s="89"/>
      <c r="AF902" s="88"/>
      <c r="AG902" s="89"/>
      <c r="AH902" s="88"/>
      <c r="AI902" s="89"/>
      <c r="AJ902" s="88"/>
      <c r="AK902" s="89"/>
      <c r="AL902" s="88"/>
      <c r="AM902" s="90"/>
    </row>
    <row r="903" ht="15.75" customHeight="1">
      <c r="X903" s="88"/>
      <c r="Y903" s="89"/>
      <c r="Z903" s="88"/>
      <c r="AA903" s="89"/>
      <c r="AB903" s="88"/>
      <c r="AC903" s="89"/>
      <c r="AD903" s="88"/>
      <c r="AE903" s="89"/>
      <c r="AF903" s="88"/>
      <c r="AG903" s="89"/>
      <c r="AH903" s="88"/>
      <c r="AI903" s="89"/>
      <c r="AJ903" s="88"/>
      <c r="AK903" s="89"/>
      <c r="AL903" s="88"/>
      <c r="AM903" s="90"/>
    </row>
    <row r="904" ht="15.75" customHeight="1">
      <c r="X904" s="88"/>
      <c r="Y904" s="89"/>
      <c r="Z904" s="88"/>
      <c r="AA904" s="89"/>
      <c r="AB904" s="88"/>
      <c r="AC904" s="89"/>
      <c r="AD904" s="88"/>
      <c r="AE904" s="89"/>
      <c r="AF904" s="88"/>
      <c r="AG904" s="89"/>
      <c r="AH904" s="88"/>
      <c r="AI904" s="89"/>
      <c r="AJ904" s="88"/>
      <c r="AK904" s="89"/>
      <c r="AL904" s="88"/>
      <c r="AM904" s="90"/>
    </row>
    <row r="905" ht="15.75" customHeight="1">
      <c r="X905" s="88"/>
      <c r="Y905" s="89"/>
      <c r="Z905" s="88"/>
      <c r="AA905" s="89"/>
      <c r="AB905" s="88"/>
      <c r="AC905" s="89"/>
      <c r="AD905" s="88"/>
      <c r="AE905" s="89"/>
      <c r="AF905" s="88"/>
      <c r="AG905" s="89"/>
      <c r="AH905" s="88"/>
      <c r="AI905" s="89"/>
      <c r="AJ905" s="88"/>
      <c r="AK905" s="89"/>
      <c r="AL905" s="88"/>
      <c r="AM905" s="90"/>
    </row>
    <row r="906" ht="15.75" customHeight="1">
      <c r="X906" s="88"/>
      <c r="Y906" s="89"/>
      <c r="Z906" s="88"/>
      <c r="AA906" s="89"/>
      <c r="AB906" s="88"/>
      <c r="AC906" s="89"/>
      <c r="AD906" s="88"/>
      <c r="AE906" s="89"/>
      <c r="AF906" s="88"/>
      <c r="AG906" s="89"/>
      <c r="AH906" s="88"/>
      <c r="AI906" s="89"/>
      <c r="AJ906" s="88"/>
      <c r="AK906" s="89"/>
      <c r="AL906" s="88"/>
      <c r="AM906" s="90"/>
    </row>
    <row r="907" ht="15.75" customHeight="1">
      <c r="X907" s="88"/>
      <c r="Y907" s="89"/>
      <c r="Z907" s="88"/>
      <c r="AA907" s="89"/>
      <c r="AB907" s="88"/>
      <c r="AC907" s="89"/>
      <c r="AD907" s="88"/>
      <c r="AE907" s="89"/>
      <c r="AF907" s="88"/>
      <c r="AG907" s="89"/>
      <c r="AH907" s="88"/>
      <c r="AI907" s="89"/>
      <c r="AJ907" s="88"/>
      <c r="AK907" s="89"/>
      <c r="AL907" s="88"/>
      <c r="AM907" s="90"/>
    </row>
    <row r="908" ht="15.75" customHeight="1">
      <c r="X908" s="88"/>
      <c r="Y908" s="89"/>
      <c r="Z908" s="88"/>
      <c r="AA908" s="89"/>
      <c r="AB908" s="88"/>
      <c r="AC908" s="89"/>
      <c r="AD908" s="88"/>
      <c r="AE908" s="89"/>
      <c r="AF908" s="88"/>
      <c r="AG908" s="89"/>
      <c r="AH908" s="88"/>
      <c r="AI908" s="89"/>
      <c r="AJ908" s="88"/>
      <c r="AK908" s="89"/>
      <c r="AL908" s="88"/>
      <c r="AM908" s="90"/>
    </row>
    <row r="909" ht="15.75" customHeight="1">
      <c r="X909" s="88"/>
      <c r="Y909" s="89"/>
      <c r="Z909" s="88"/>
      <c r="AA909" s="89"/>
      <c r="AB909" s="88"/>
      <c r="AC909" s="89"/>
      <c r="AD909" s="88"/>
      <c r="AE909" s="89"/>
      <c r="AF909" s="88"/>
      <c r="AG909" s="89"/>
      <c r="AH909" s="88"/>
      <c r="AI909" s="89"/>
      <c r="AJ909" s="88"/>
      <c r="AK909" s="89"/>
      <c r="AL909" s="88"/>
      <c r="AM909" s="90"/>
    </row>
    <row r="910" ht="15.75" customHeight="1">
      <c r="X910" s="88"/>
      <c r="Y910" s="89"/>
      <c r="Z910" s="88"/>
      <c r="AA910" s="89"/>
      <c r="AB910" s="88"/>
      <c r="AC910" s="89"/>
      <c r="AD910" s="88"/>
      <c r="AE910" s="89"/>
      <c r="AF910" s="88"/>
      <c r="AG910" s="89"/>
      <c r="AH910" s="88"/>
      <c r="AI910" s="89"/>
      <c r="AJ910" s="88"/>
      <c r="AK910" s="89"/>
      <c r="AL910" s="88"/>
      <c r="AM910" s="90"/>
    </row>
    <row r="911" ht="15.75" customHeight="1">
      <c r="X911" s="88"/>
      <c r="Y911" s="89"/>
      <c r="Z911" s="88"/>
      <c r="AA911" s="89"/>
      <c r="AB911" s="88"/>
      <c r="AC911" s="89"/>
      <c r="AD911" s="88"/>
      <c r="AE911" s="89"/>
      <c r="AF911" s="88"/>
      <c r="AG911" s="89"/>
      <c r="AH911" s="88"/>
      <c r="AI911" s="89"/>
      <c r="AJ911" s="88"/>
      <c r="AK911" s="89"/>
      <c r="AL911" s="88"/>
      <c r="AM911" s="90"/>
    </row>
    <row r="912" ht="15.75" customHeight="1">
      <c r="X912" s="88"/>
      <c r="Y912" s="89"/>
      <c r="Z912" s="88"/>
      <c r="AA912" s="89"/>
      <c r="AB912" s="88"/>
      <c r="AC912" s="89"/>
      <c r="AD912" s="88"/>
      <c r="AE912" s="89"/>
      <c r="AF912" s="88"/>
      <c r="AG912" s="89"/>
      <c r="AH912" s="88"/>
      <c r="AI912" s="89"/>
      <c r="AJ912" s="88"/>
      <c r="AK912" s="89"/>
      <c r="AL912" s="88"/>
      <c r="AM912" s="90"/>
    </row>
    <row r="913" ht="15.75" customHeight="1">
      <c r="X913" s="88"/>
      <c r="Y913" s="89"/>
      <c r="Z913" s="88"/>
      <c r="AA913" s="89"/>
      <c r="AB913" s="88"/>
      <c r="AC913" s="89"/>
      <c r="AD913" s="88"/>
      <c r="AE913" s="89"/>
      <c r="AF913" s="88"/>
      <c r="AG913" s="89"/>
      <c r="AH913" s="88"/>
      <c r="AI913" s="89"/>
      <c r="AJ913" s="88"/>
      <c r="AK913" s="89"/>
      <c r="AL913" s="88"/>
      <c r="AM913" s="90"/>
    </row>
    <row r="914" ht="15.75" customHeight="1">
      <c r="X914" s="88"/>
      <c r="Y914" s="89"/>
      <c r="Z914" s="88"/>
      <c r="AA914" s="89"/>
      <c r="AB914" s="88"/>
      <c r="AC914" s="89"/>
      <c r="AD914" s="88"/>
      <c r="AE914" s="89"/>
      <c r="AF914" s="88"/>
      <c r="AG914" s="89"/>
      <c r="AH914" s="88"/>
      <c r="AI914" s="89"/>
      <c r="AJ914" s="88"/>
      <c r="AK914" s="89"/>
      <c r="AL914" s="88"/>
      <c r="AM914" s="90"/>
    </row>
    <row r="915" ht="15.75" customHeight="1">
      <c r="X915" s="88"/>
      <c r="Y915" s="89"/>
      <c r="Z915" s="88"/>
      <c r="AA915" s="89"/>
      <c r="AB915" s="88"/>
      <c r="AC915" s="89"/>
      <c r="AD915" s="88"/>
      <c r="AE915" s="89"/>
      <c r="AF915" s="88"/>
      <c r="AG915" s="89"/>
      <c r="AH915" s="88"/>
      <c r="AI915" s="89"/>
      <c r="AJ915" s="88"/>
      <c r="AK915" s="89"/>
      <c r="AL915" s="88"/>
      <c r="AM915" s="90"/>
    </row>
    <row r="916" ht="15.75" customHeight="1">
      <c r="X916" s="88"/>
      <c r="Y916" s="89"/>
      <c r="Z916" s="88"/>
      <c r="AA916" s="89"/>
      <c r="AB916" s="88"/>
      <c r="AC916" s="89"/>
      <c r="AD916" s="88"/>
      <c r="AE916" s="89"/>
      <c r="AF916" s="88"/>
      <c r="AG916" s="89"/>
      <c r="AH916" s="88"/>
      <c r="AI916" s="89"/>
      <c r="AJ916" s="88"/>
      <c r="AK916" s="89"/>
      <c r="AL916" s="88"/>
      <c r="AM916" s="90"/>
    </row>
    <row r="917" ht="15.75" customHeight="1">
      <c r="X917" s="88"/>
      <c r="Y917" s="89"/>
      <c r="Z917" s="88"/>
      <c r="AA917" s="89"/>
      <c r="AB917" s="88"/>
      <c r="AC917" s="89"/>
      <c r="AD917" s="88"/>
      <c r="AE917" s="89"/>
      <c r="AF917" s="88"/>
      <c r="AG917" s="89"/>
      <c r="AH917" s="88"/>
      <c r="AI917" s="89"/>
      <c r="AJ917" s="88"/>
      <c r="AK917" s="89"/>
      <c r="AL917" s="88"/>
      <c r="AM917" s="90"/>
    </row>
    <row r="918" ht="15.75" customHeight="1">
      <c r="X918" s="88"/>
      <c r="Y918" s="89"/>
      <c r="Z918" s="88"/>
      <c r="AA918" s="89"/>
      <c r="AB918" s="88"/>
      <c r="AC918" s="89"/>
      <c r="AD918" s="88"/>
      <c r="AE918" s="89"/>
      <c r="AF918" s="88"/>
      <c r="AG918" s="89"/>
      <c r="AH918" s="88"/>
      <c r="AI918" s="89"/>
      <c r="AJ918" s="88"/>
      <c r="AK918" s="89"/>
      <c r="AL918" s="88"/>
      <c r="AM918" s="90"/>
    </row>
    <row r="919" ht="15.75" customHeight="1">
      <c r="X919" s="88"/>
      <c r="Y919" s="89"/>
      <c r="Z919" s="88"/>
      <c r="AA919" s="89"/>
      <c r="AB919" s="88"/>
      <c r="AC919" s="89"/>
      <c r="AD919" s="88"/>
      <c r="AE919" s="89"/>
      <c r="AF919" s="88"/>
      <c r="AG919" s="89"/>
      <c r="AH919" s="88"/>
      <c r="AI919" s="89"/>
      <c r="AJ919" s="88"/>
      <c r="AK919" s="89"/>
      <c r="AL919" s="88"/>
      <c r="AM919" s="90"/>
    </row>
    <row r="920" ht="15.75" customHeight="1">
      <c r="X920" s="88"/>
      <c r="Y920" s="89"/>
      <c r="Z920" s="88"/>
      <c r="AA920" s="89"/>
      <c r="AB920" s="88"/>
      <c r="AC920" s="89"/>
      <c r="AD920" s="88"/>
      <c r="AE920" s="89"/>
      <c r="AF920" s="88"/>
      <c r="AG920" s="89"/>
      <c r="AH920" s="88"/>
      <c r="AI920" s="89"/>
      <c r="AJ920" s="88"/>
      <c r="AK920" s="89"/>
      <c r="AL920" s="88"/>
      <c r="AM920" s="90"/>
    </row>
    <row r="921" ht="15.75" customHeight="1">
      <c r="X921" s="88"/>
      <c r="Y921" s="89"/>
      <c r="Z921" s="88"/>
      <c r="AA921" s="89"/>
      <c r="AB921" s="88"/>
      <c r="AC921" s="89"/>
      <c r="AD921" s="88"/>
      <c r="AE921" s="89"/>
      <c r="AF921" s="88"/>
      <c r="AG921" s="89"/>
      <c r="AH921" s="88"/>
      <c r="AI921" s="89"/>
      <c r="AJ921" s="88"/>
      <c r="AK921" s="89"/>
      <c r="AL921" s="88"/>
      <c r="AM921" s="90"/>
    </row>
    <row r="922" ht="15.75" customHeight="1">
      <c r="X922" s="88"/>
      <c r="Y922" s="89"/>
      <c r="Z922" s="88"/>
      <c r="AA922" s="89"/>
      <c r="AB922" s="88"/>
      <c r="AC922" s="89"/>
      <c r="AD922" s="88"/>
      <c r="AE922" s="89"/>
      <c r="AF922" s="88"/>
      <c r="AG922" s="89"/>
      <c r="AH922" s="88"/>
      <c r="AI922" s="89"/>
      <c r="AJ922" s="88"/>
      <c r="AK922" s="89"/>
      <c r="AL922" s="88"/>
      <c r="AM922" s="90"/>
    </row>
    <row r="923" ht="15.75" customHeight="1">
      <c r="X923" s="88"/>
      <c r="Y923" s="89"/>
      <c r="Z923" s="88"/>
      <c r="AA923" s="89"/>
      <c r="AB923" s="88"/>
      <c r="AC923" s="89"/>
      <c r="AD923" s="88"/>
      <c r="AE923" s="89"/>
      <c r="AF923" s="88"/>
      <c r="AG923" s="89"/>
      <c r="AH923" s="88"/>
      <c r="AI923" s="89"/>
      <c r="AJ923" s="88"/>
      <c r="AK923" s="89"/>
      <c r="AL923" s="88"/>
      <c r="AM923" s="90"/>
    </row>
    <row r="924" ht="15.75" customHeight="1">
      <c r="X924" s="88"/>
      <c r="Y924" s="89"/>
      <c r="Z924" s="88"/>
      <c r="AA924" s="89"/>
      <c r="AB924" s="88"/>
      <c r="AC924" s="89"/>
      <c r="AD924" s="88"/>
      <c r="AE924" s="89"/>
      <c r="AF924" s="88"/>
      <c r="AG924" s="89"/>
      <c r="AH924" s="88"/>
      <c r="AI924" s="89"/>
      <c r="AJ924" s="88"/>
      <c r="AK924" s="89"/>
      <c r="AL924" s="88"/>
      <c r="AM924" s="90"/>
    </row>
    <row r="925" ht="15.75" customHeight="1">
      <c r="X925" s="88"/>
      <c r="Y925" s="89"/>
      <c r="Z925" s="88"/>
      <c r="AA925" s="89"/>
      <c r="AB925" s="88"/>
      <c r="AC925" s="89"/>
      <c r="AD925" s="88"/>
      <c r="AE925" s="89"/>
      <c r="AF925" s="88"/>
      <c r="AG925" s="89"/>
      <c r="AH925" s="88"/>
      <c r="AI925" s="89"/>
      <c r="AJ925" s="88"/>
      <c r="AK925" s="89"/>
      <c r="AL925" s="88"/>
      <c r="AM925" s="90"/>
    </row>
    <row r="926" ht="15.75" customHeight="1">
      <c r="X926" s="88"/>
      <c r="Y926" s="89"/>
      <c r="Z926" s="88"/>
      <c r="AA926" s="89"/>
      <c r="AB926" s="88"/>
      <c r="AC926" s="89"/>
      <c r="AD926" s="88"/>
      <c r="AE926" s="89"/>
      <c r="AF926" s="88"/>
      <c r="AG926" s="89"/>
      <c r="AH926" s="88"/>
      <c r="AI926" s="89"/>
      <c r="AJ926" s="88"/>
      <c r="AK926" s="89"/>
      <c r="AL926" s="88"/>
      <c r="AM926" s="90"/>
    </row>
    <row r="927" ht="15.75" customHeight="1">
      <c r="X927" s="88"/>
      <c r="Y927" s="89"/>
      <c r="Z927" s="88"/>
      <c r="AA927" s="89"/>
      <c r="AB927" s="88"/>
      <c r="AC927" s="89"/>
      <c r="AD927" s="88"/>
      <c r="AE927" s="89"/>
      <c r="AF927" s="88"/>
      <c r="AG927" s="89"/>
      <c r="AH927" s="88"/>
      <c r="AI927" s="89"/>
      <c r="AJ927" s="88"/>
      <c r="AK927" s="89"/>
      <c r="AL927" s="88"/>
      <c r="AM927" s="90"/>
    </row>
    <row r="928" ht="15.75" customHeight="1">
      <c r="X928" s="88"/>
      <c r="Y928" s="89"/>
      <c r="Z928" s="88"/>
      <c r="AA928" s="89"/>
      <c r="AB928" s="88"/>
      <c r="AC928" s="89"/>
      <c r="AD928" s="88"/>
      <c r="AE928" s="89"/>
      <c r="AF928" s="88"/>
      <c r="AG928" s="89"/>
      <c r="AH928" s="88"/>
      <c r="AI928" s="89"/>
      <c r="AJ928" s="88"/>
      <c r="AK928" s="89"/>
      <c r="AL928" s="88"/>
      <c r="AM928" s="90"/>
    </row>
    <row r="929" ht="15.75" customHeight="1">
      <c r="X929" s="88"/>
      <c r="Y929" s="89"/>
      <c r="Z929" s="88"/>
      <c r="AA929" s="89"/>
      <c r="AB929" s="88"/>
      <c r="AC929" s="89"/>
      <c r="AD929" s="88"/>
      <c r="AE929" s="89"/>
      <c r="AF929" s="88"/>
      <c r="AG929" s="89"/>
      <c r="AH929" s="88"/>
      <c r="AI929" s="89"/>
      <c r="AJ929" s="88"/>
      <c r="AK929" s="89"/>
      <c r="AL929" s="88"/>
      <c r="AM929" s="90"/>
    </row>
    <row r="930" ht="15.75" customHeight="1">
      <c r="X930" s="88"/>
      <c r="Y930" s="89"/>
      <c r="Z930" s="88"/>
      <c r="AA930" s="89"/>
      <c r="AB930" s="88"/>
      <c r="AC930" s="89"/>
      <c r="AD930" s="88"/>
      <c r="AE930" s="89"/>
      <c r="AF930" s="88"/>
      <c r="AG930" s="89"/>
      <c r="AH930" s="88"/>
      <c r="AI930" s="89"/>
      <c r="AJ930" s="88"/>
      <c r="AK930" s="89"/>
      <c r="AL930" s="88"/>
      <c r="AM930" s="90"/>
    </row>
    <row r="931" ht="15.75" customHeight="1">
      <c r="X931" s="88"/>
      <c r="Y931" s="89"/>
      <c r="Z931" s="88"/>
      <c r="AA931" s="89"/>
      <c r="AB931" s="88"/>
      <c r="AC931" s="89"/>
      <c r="AD931" s="88"/>
      <c r="AE931" s="89"/>
      <c r="AF931" s="88"/>
      <c r="AG931" s="89"/>
      <c r="AH931" s="88"/>
      <c r="AI931" s="89"/>
      <c r="AJ931" s="88"/>
      <c r="AK931" s="89"/>
      <c r="AL931" s="88"/>
      <c r="AM931" s="90"/>
    </row>
    <row r="932" ht="15.75" customHeight="1">
      <c r="X932" s="88"/>
      <c r="Y932" s="89"/>
      <c r="Z932" s="88"/>
      <c r="AA932" s="89"/>
      <c r="AB932" s="88"/>
      <c r="AC932" s="89"/>
      <c r="AD932" s="88"/>
      <c r="AE932" s="89"/>
      <c r="AF932" s="88"/>
      <c r="AG932" s="89"/>
      <c r="AH932" s="88"/>
      <c r="AI932" s="89"/>
      <c r="AJ932" s="88"/>
      <c r="AK932" s="89"/>
      <c r="AL932" s="88"/>
      <c r="AM932" s="90"/>
    </row>
    <row r="933" ht="15.75" customHeight="1">
      <c r="X933" s="88"/>
      <c r="Y933" s="89"/>
      <c r="Z933" s="88"/>
      <c r="AA933" s="89"/>
      <c r="AB933" s="88"/>
      <c r="AC933" s="89"/>
      <c r="AD933" s="88"/>
      <c r="AE933" s="89"/>
      <c r="AF933" s="88"/>
      <c r="AG933" s="89"/>
      <c r="AH933" s="88"/>
      <c r="AI933" s="89"/>
      <c r="AJ933" s="88"/>
      <c r="AK933" s="89"/>
      <c r="AL933" s="88"/>
      <c r="AM933" s="90"/>
    </row>
    <row r="934" ht="15.75" customHeight="1">
      <c r="X934" s="88"/>
      <c r="Y934" s="89"/>
      <c r="Z934" s="88"/>
      <c r="AA934" s="89"/>
      <c r="AB934" s="88"/>
      <c r="AC934" s="89"/>
      <c r="AD934" s="88"/>
      <c r="AE934" s="89"/>
      <c r="AF934" s="88"/>
      <c r="AG934" s="89"/>
      <c r="AH934" s="88"/>
      <c r="AI934" s="89"/>
      <c r="AJ934" s="88"/>
      <c r="AK934" s="89"/>
      <c r="AL934" s="88"/>
      <c r="AM934" s="90"/>
    </row>
    <row r="935" ht="15.75" customHeight="1">
      <c r="X935" s="88"/>
      <c r="Y935" s="89"/>
      <c r="Z935" s="88"/>
      <c r="AA935" s="89"/>
      <c r="AB935" s="88"/>
      <c r="AC935" s="89"/>
      <c r="AD935" s="88"/>
      <c r="AE935" s="89"/>
      <c r="AF935" s="88"/>
      <c r="AG935" s="89"/>
      <c r="AH935" s="88"/>
      <c r="AI935" s="89"/>
      <c r="AJ935" s="88"/>
      <c r="AK935" s="89"/>
      <c r="AL935" s="88"/>
      <c r="AM935" s="90"/>
    </row>
    <row r="936" ht="15.75" customHeight="1">
      <c r="X936" s="88"/>
      <c r="Y936" s="89"/>
      <c r="Z936" s="88"/>
      <c r="AA936" s="89"/>
      <c r="AB936" s="88"/>
      <c r="AC936" s="89"/>
      <c r="AD936" s="88"/>
      <c r="AE936" s="89"/>
      <c r="AF936" s="88"/>
      <c r="AG936" s="89"/>
      <c r="AH936" s="88"/>
      <c r="AI936" s="89"/>
      <c r="AJ936" s="88"/>
      <c r="AK936" s="89"/>
      <c r="AL936" s="88"/>
      <c r="AM936" s="90"/>
    </row>
    <row r="937" ht="15.75" customHeight="1">
      <c r="X937" s="88"/>
      <c r="Y937" s="89"/>
      <c r="Z937" s="88"/>
      <c r="AA937" s="89"/>
      <c r="AB937" s="88"/>
      <c r="AC937" s="89"/>
      <c r="AD937" s="88"/>
      <c r="AE937" s="89"/>
      <c r="AF937" s="88"/>
      <c r="AG937" s="89"/>
      <c r="AH937" s="88"/>
      <c r="AI937" s="89"/>
      <c r="AJ937" s="88"/>
      <c r="AK937" s="89"/>
      <c r="AL937" s="88"/>
      <c r="AM937" s="90"/>
    </row>
    <row r="938" ht="15.75" customHeight="1">
      <c r="X938" s="88"/>
      <c r="Y938" s="89"/>
      <c r="Z938" s="88"/>
      <c r="AA938" s="89"/>
      <c r="AB938" s="88"/>
      <c r="AC938" s="89"/>
      <c r="AD938" s="88"/>
      <c r="AE938" s="89"/>
      <c r="AF938" s="88"/>
      <c r="AG938" s="89"/>
      <c r="AH938" s="88"/>
      <c r="AI938" s="89"/>
      <c r="AJ938" s="88"/>
      <c r="AK938" s="89"/>
      <c r="AL938" s="88"/>
      <c r="AM938" s="90"/>
    </row>
    <row r="939" ht="15.75" customHeight="1">
      <c r="X939" s="88"/>
      <c r="Y939" s="89"/>
      <c r="Z939" s="88"/>
      <c r="AA939" s="89"/>
      <c r="AB939" s="88"/>
      <c r="AC939" s="89"/>
      <c r="AD939" s="88"/>
      <c r="AE939" s="89"/>
      <c r="AF939" s="88"/>
      <c r="AG939" s="89"/>
      <c r="AH939" s="88"/>
      <c r="AI939" s="89"/>
      <c r="AJ939" s="88"/>
      <c r="AK939" s="89"/>
      <c r="AL939" s="88"/>
      <c r="AM939" s="90"/>
    </row>
    <row r="940" ht="15.75" customHeight="1">
      <c r="X940" s="88"/>
      <c r="Y940" s="89"/>
      <c r="Z940" s="88"/>
      <c r="AA940" s="89"/>
      <c r="AB940" s="88"/>
      <c r="AC940" s="89"/>
      <c r="AD940" s="88"/>
      <c r="AE940" s="89"/>
      <c r="AF940" s="88"/>
      <c r="AG940" s="89"/>
      <c r="AH940" s="88"/>
      <c r="AI940" s="89"/>
      <c r="AJ940" s="88"/>
      <c r="AK940" s="89"/>
      <c r="AL940" s="88"/>
      <c r="AM940" s="90"/>
    </row>
    <row r="941" ht="15.75" customHeight="1">
      <c r="X941" s="88"/>
      <c r="Y941" s="89"/>
      <c r="Z941" s="88"/>
      <c r="AA941" s="89"/>
      <c r="AB941" s="88"/>
      <c r="AC941" s="89"/>
      <c r="AD941" s="88"/>
      <c r="AE941" s="89"/>
      <c r="AF941" s="88"/>
      <c r="AG941" s="89"/>
      <c r="AH941" s="88"/>
      <c r="AI941" s="89"/>
      <c r="AJ941" s="88"/>
      <c r="AK941" s="89"/>
      <c r="AL941" s="88"/>
      <c r="AM941" s="90"/>
    </row>
    <row r="942" ht="15.75" customHeight="1">
      <c r="X942" s="88"/>
      <c r="Y942" s="89"/>
      <c r="Z942" s="88"/>
      <c r="AA942" s="89"/>
      <c r="AB942" s="88"/>
      <c r="AC942" s="89"/>
      <c r="AD942" s="88"/>
      <c r="AE942" s="89"/>
      <c r="AF942" s="88"/>
      <c r="AG942" s="89"/>
      <c r="AH942" s="88"/>
      <c r="AI942" s="89"/>
      <c r="AJ942" s="88"/>
      <c r="AK942" s="89"/>
      <c r="AL942" s="88"/>
      <c r="AM942" s="90"/>
    </row>
    <row r="943" ht="15.75" customHeight="1">
      <c r="X943" s="88"/>
      <c r="Y943" s="89"/>
      <c r="Z943" s="88"/>
      <c r="AA943" s="89"/>
      <c r="AB943" s="88"/>
      <c r="AC943" s="89"/>
      <c r="AD943" s="88"/>
      <c r="AE943" s="89"/>
      <c r="AF943" s="88"/>
      <c r="AG943" s="89"/>
      <c r="AH943" s="88"/>
      <c r="AI943" s="89"/>
      <c r="AJ943" s="88"/>
      <c r="AK943" s="89"/>
      <c r="AL943" s="88"/>
      <c r="AM943" s="90"/>
    </row>
    <row r="944" ht="15.75" customHeight="1">
      <c r="X944" s="88"/>
      <c r="Y944" s="89"/>
      <c r="Z944" s="88"/>
      <c r="AA944" s="89"/>
      <c r="AB944" s="88"/>
      <c r="AC944" s="89"/>
      <c r="AD944" s="88"/>
      <c r="AE944" s="89"/>
      <c r="AF944" s="88"/>
      <c r="AG944" s="89"/>
      <c r="AH944" s="88"/>
      <c r="AI944" s="89"/>
      <c r="AJ944" s="88"/>
      <c r="AK944" s="89"/>
      <c r="AL944" s="88"/>
      <c r="AM944" s="90"/>
    </row>
    <row r="945" ht="15.75" customHeight="1">
      <c r="X945" s="88"/>
      <c r="Y945" s="89"/>
      <c r="Z945" s="88"/>
      <c r="AA945" s="89"/>
      <c r="AB945" s="88"/>
      <c r="AC945" s="89"/>
      <c r="AD945" s="88"/>
      <c r="AE945" s="89"/>
      <c r="AF945" s="88"/>
      <c r="AG945" s="89"/>
      <c r="AH945" s="88"/>
      <c r="AI945" s="89"/>
      <c r="AJ945" s="88"/>
      <c r="AK945" s="89"/>
      <c r="AL945" s="88"/>
      <c r="AM945" s="90"/>
    </row>
    <row r="946" ht="15.75" customHeight="1">
      <c r="X946" s="88"/>
      <c r="Y946" s="89"/>
      <c r="Z946" s="88"/>
      <c r="AA946" s="89"/>
      <c r="AB946" s="88"/>
      <c r="AC946" s="89"/>
      <c r="AD946" s="88"/>
      <c r="AE946" s="89"/>
      <c r="AF946" s="88"/>
      <c r="AG946" s="89"/>
      <c r="AH946" s="88"/>
      <c r="AI946" s="89"/>
      <c r="AJ946" s="88"/>
      <c r="AK946" s="89"/>
      <c r="AL946" s="88"/>
      <c r="AM946" s="90"/>
    </row>
    <row r="947" ht="15.75" customHeight="1">
      <c r="X947" s="88"/>
      <c r="Y947" s="89"/>
      <c r="Z947" s="88"/>
      <c r="AA947" s="89"/>
      <c r="AB947" s="88"/>
      <c r="AC947" s="89"/>
      <c r="AD947" s="88"/>
      <c r="AE947" s="89"/>
      <c r="AF947" s="88"/>
      <c r="AG947" s="89"/>
      <c r="AH947" s="88"/>
      <c r="AI947" s="89"/>
      <c r="AJ947" s="88"/>
      <c r="AK947" s="89"/>
      <c r="AL947" s="88"/>
      <c r="AM947" s="90"/>
    </row>
    <row r="948" ht="15.75" customHeight="1">
      <c r="X948" s="88"/>
      <c r="Y948" s="89"/>
      <c r="Z948" s="88"/>
      <c r="AA948" s="89"/>
      <c r="AB948" s="88"/>
      <c r="AC948" s="89"/>
      <c r="AD948" s="88"/>
      <c r="AE948" s="89"/>
      <c r="AF948" s="88"/>
      <c r="AG948" s="89"/>
      <c r="AH948" s="88"/>
      <c r="AI948" s="89"/>
      <c r="AJ948" s="88"/>
      <c r="AK948" s="89"/>
      <c r="AL948" s="88"/>
      <c r="AM948" s="90"/>
    </row>
    <row r="949" ht="15.75" customHeight="1">
      <c r="X949" s="88"/>
      <c r="Y949" s="89"/>
      <c r="Z949" s="88"/>
      <c r="AA949" s="89"/>
      <c r="AB949" s="88"/>
      <c r="AC949" s="89"/>
      <c r="AD949" s="88"/>
      <c r="AE949" s="89"/>
      <c r="AF949" s="88"/>
      <c r="AG949" s="89"/>
      <c r="AH949" s="88"/>
      <c r="AI949" s="89"/>
      <c r="AJ949" s="88"/>
      <c r="AK949" s="89"/>
      <c r="AL949" s="88"/>
      <c r="AM949" s="90"/>
    </row>
    <row r="950" ht="15.75" customHeight="1">
      <c r="X950" s="88"/>
      <c r="Y950" s="89"/>
      <c r="Z950" s="88"/>
      <c r="AA950" s="89"/>
      <c r="AB950" s="88"/>
      <c r="AC950" s="89"/>
      <c r="AD950" s="88"/>
      <c r="AE950" s="89"/>
      <c r="AF950" s="88"/>
      <c r="AG950" s="89"/>
      <c r="AH950" s="88"/>
      <c r="AI950" s="89"/>
      <c r="AJ950" s="88"/>
      <c r="AK950" s="89"/>
      <c r="AL950" s="88"/>
      <c r="AM950" s="90"/>
    </row>
    <row r="951" ht="15.75" customHeight="1">
      <c r="X951" s="88"/>
      <c r="Y951" s="89"/>
      <c r="Z951" s="88"/>
      <c r="AA951" s="89"/>
      <c r="AB951" s="88"/>
      <c r="AC951" s="89"/>
      <c r="AD951" s="88"/>
      <c r="AE951" s="89"/>
      <c r="AF951" s="88"/>
      <c r="AG951" s="89"/>
      <c r="AH951" s="88"/>
      <c r="AI951" s="89"/>
      <c r="AJ951" s="88"/>
      <c r="AK951" s="89"/>
      <c r="AL951" s="88"/>
      <c r="AM951" s="90"/>
    </row>
    <row r="952" ht="15.75" customHeight="1">
      <c r="X952" s="88"/>
      <c r="Y952" s="89"/>
      <c r="Z952" s="88"/>
      <c r="AA952" s="89"/>
      <c r="AB952" s="88"/>
      <c r="AC952" s="89"/>
      <c r="AD952" s="88"/>
      <c r="AE952" s="89"/>
      <c r="AF952" s="88"/>
      <c r="AG952" s="89"/>
      <c r="AH952" s="88"/>
      <c r="AI952" s="89"/>
      <c r="AJ952" s="88"/>
      <c r="AK952" s="89"/>
      <c r="AL952" s="88"/>
      <c r="AM952" s="90"/>
    </row>
    <row r="953" ht="15.75" customHeight="1">
      <c r="X953" s="88"/>
      <c r="Y953" s="89"/>
      <c r="Z953" s="88"/>
      <c r="AA953" s="89"/>
      <c r="AB953" s="88"/>
      <c r="AC953" s="89"/>
      <c r="AD953" s="88"/>
      <c r="AE953" s="89"/>
      <c r="AF953" s="88"/>
      <c r="AG953" s="89"/>
      <c r="AH953" s="88"/>
      <c r="AI953" s="89"/>
      <c r="AJ953" s="88"/>
      <c r="AK953" s="89"/>
      <c r="AL953" s="88"/>
      <c r="AM953" s="90"/>
    </row>
    <row r="954" ht="15.75" customHeight="1">
      <c r="X954" s="88"/>
      <c r="Y954" s="89"/>
      <c r="Z954" s="88"/>
      <c r="AA954" s="89"/>
      <c r="AB954" s="88"/>
      <c r="AC954" s="89"/>
      <c r="AD954" s="88"/>
      <c r="AE954" s="89"/>
      <c r="AF954" s="88"/>
      <c r="AG954" s="89"/>
      <c r="AH954" s="88"/>
      <c r="AI954" s="89"/>
      <c r="AJ954" s="88"/>
      <c r="AK954" s="89"/>
      <c r="AL954" s="88"/>
      <c r="AM954" s="90"/>
    </row>
    <row r="955" ht="15.75" customHeight="1">
      <c r="X955" s="88"/>
      <c r="Y955" s="89"/>
      <c r="Z955" s="88"/>
      <c r="AA955" s="89"/>
      <c r="AB955" s="88"/>
      <c r="AC955" s="89"/>
      <c r="AD955" s="88"/>
      <c r="AE955" s="89"/>
      <c r="AF955" s="88"/>
      <c r="AG955" s="89"/>
      <c r="AH955" s="88"/>
      <c r="AI955" s="89"/>
      <c r="AJ955" s="88"/>
      <c r="AK955" s="89"/>
      <c r="AL955" s="88"/>
      <c r="AM955" s="90"/>
    </row>
    <row r="956" ht="15.75" customHeight="1">
      <c r="X956" s="88"/>
      <c r="Y956" s="89"/>
      <c r="Z956" s="88"/>
      <c r="AA956" s="89"/>
      <c r="AB956" s="88"/>
      <c r="AC956" s="89"/>
      <c r="AD956" s="88"/>
      <c r="AE956" s="89"/>
      <c r="AF956" s="88"/>
      <c r="AG956" s="89"/>
      <c r="AH956" s="88"/>
      <c r="AI956" s="89"/>
      <c r="AJ956" s="88"/>
      <c r="AK956" s="89"/>
      <c r="AL956" s="88"/>
      <c r="AM956" s="90"/>
    </row>
    <row r="957" ht="15.75" customHeight="1">
      <c r="X957" s="88"/>
      <c r="Y957" s="89"/>
      <c r="Z957" s="88"/>
      <c r="AA957" s="89"/>
      <c r="AB957" s="88"/>
      <c r="AC957" s="89"/>
      <c r="AD957" s="88"/>
      <c r="AE957" s="89"/>
      <c r="AF957" s="88"/>
      <c r="AG957" s="89"/>
      <c r="AH957" s="88"/>
      <c r="AI957" s="89"/>
      <c r="AJ957" s="88"/>
      <c r="AK957" s="89"/>
      <c r="AL957" s="88"/>
      <c r="AM957" s="90"/>
    </row>
    <row r="958" ht="15.75" customHeight="1">
      <c r="X958" s="88"/>
      <c r="Y958" s="89"/>
      <c r="Z958" s="88"/>
      <c r="AA958" s="89"/>
      <c r="AB958" s="88"/>
      <c r="AC958" s="89"/>
      <c r="AD958" s="88"/>
      <c r="AE958" s="89"/>
      <c r="AF958" s="88"/>
      <c r="AG958" s="89"/>
      <c r="AH958" s="88"/>
      <c r="AI958" s="89"/>
      <c r="AJ958" s="88"/>
      <c r="AK958" s="89"/>
      <c r="AL958" s="88"/>
      <c r="AM958" s="90"/>
    </row>
    <row r="959" ht="15.75" customHeight="1">
      <c r="X959" s="88"/>
      <c r="Y959" s="89"/>
      <c r="Z959" s="88"/>
      <c r="AA959" s="89"/>
      <c r="AB959" s="88"/>
      <c r="AC959" s="89"/>
      <c r="AD959" s="88"/>
      <c r="AE959" s="89"/>
      <c r="AF959" s="88"/>
      <c r="AG959" s="89"/>
      <c r="AH959" s="88"/>
      <c r="AI959" s="89"/>
      <c r="AJ959" s="88"/>
      <c r="AK959" s="89"/>
      <c r="AL959" s="88"/>
      <c r="AM959" s="90"/>
    </row>
    <row r="960" ht="15.75" customHeight="1">
      <c r="X960" s="88"/>
      <c r="Y960" s="89"/>
      <c r="Z960" s="88"/>
      <c r="AA960" s="89"/>
      <c r="AB960" s="88"/>
      <c r="AC960" s="89"/>
      <c r="AD960" s="88"/>
      <c r="AE960" s="89"/>
      <c r="AF960" s="88"/>
      <c r="AG960" s="89"/>
      <c r="AH960" s="88"/>
      <c r="AI960" s="89"/>
      <c r="AJ960" s="88"/>
      <c r="AK960" s="89"/>
      <c r="AL960" s="88"/>
      <c r="AM960" s="90"/>
    </row>
    <row r="961" ht="15.75" customHeight="1">
      <c r="X961" s="88"/>
      <c r="Y961" s="89"/>
      <c r="Z961" s="88"/>
      <c r="AA961" s="89"/>
      <c r="AB961" s="88"/>
      <c r="AC961" s="89"/>
      <c r="AD961" s="88"/>
      <c r="AE961" s="89"/>
      <c r="AF961" s="88"/>
      <c r="AG961" s="89"/>
      <c r="AH961" s="88"/>
      <c r="AI961" s="89"/>
      <c r="AJ961" s="88"/>
      <c r="AK961" s="89"/>
      <c r="AL961" s="88"/>
      <c r="AM961" s="90"/>
    </row>
    <row r="962" ht="15.75" customHeight="1">
      <c r="X962" s="88"/>
      <c r="Y962" s="89"/>
      <c r="Z962" s="88"/>
      <c r="AA962" s="89"/>
      <c r="AB962" s="88"/>
      <c r="AC962" s="89"/>
      <c r="AD962" s="88"/>
      <c r="AE962" s="89"/>
      <c r="AF962" s="88"/>
      <c r="AG962" s="89"/>
      <c r="AH962" s="88"/>
      <c r="AI962" s="89"/>
      <c r="AJ962" s="88"/>
      <c r="AK962" s="89"/>
      <c r="AL962" s="88"/>
      <c r="AM962" s="90"/>
    </row>
    <row r="963" ht="15.75" customHeight="1">
      <c r="X963" s="88"/>
      <c r="Y963" s="89"/>
      <c r="Z963" s="88"/>
      <c r="AA963" s="89"/>
      <c r="AB963" s="88"/>
      <c r="AC963" s="89"/>
      <c r="AD963" s="88"/>
      <c r="AE963" s="89"/>
      <c r="AF963" s="88"/>
      <c r="AG963" s="89"/>
      <c r="AH963" s="88"/>
      <c r="AI963" s="89"/>
      <c r="AJ963" s="88"/>
      <c r="AK963" s="89"/>
      <c r="AL963" s="88"/>
      <c r="AM963" s="90"/>
    </row>
    <row r="964" ht="15.75" customHeight="1">
      <c r="X964" s="88"/>
      <c r="Y964" s="89"/>
      <c r="Z964" s="88"/>
      <c r="AA964" s="89"/>
      <c r="AB964" s="88"/>
      <c r="AC964" s="89"/>
      <c r="AD964" s="88"/>
      <c r="AE964" s="89"/>
      <c r="AF964" s="88"/>
      <c r="AG964" s="89"/>
      <c r="AH964" s="88"/>
      <c r="AI964" s="89"/>
      <c r="AJ964" s="88"/>
      <c r="AK964" s="89"/>
      <c r="AL964" s="88"/>
      <c r="AM964" s="90"/>
    </row>
    <row r="965" ht="15.75" customHeight="1">
      <c r="X965" s="88"/>
      <c r="Y965" s="89"/>
      <c r="Z965" s="88"/>
      <c r="AA965" s="89"/>
      <c r="AB965" s="88"/>
      <c r="AC965" s="89"/>
      <c r="AD965" s="88"/>
      <c r="AE965" s="89"/>
      <c r="AF965" s="88"/>
      <c r="AG965" s="89"/>
      <c r="AH965" s="88"/>
      <c r="AI965" s="89"/>
      <c r="AJ965" s="88"/>
      <c r="AK965" s="89"/>
      <c r="AL965" s="88"/>
      <c r="AM965" s="90"/>
    </row>
    <row r="966" ht="15.75" customHeight="1">
      <c r="X966" s="88"/>
      <c r="Y966" s="89"/>
      <c r="Z966" s="88"/>
      <c r="AA966" s="89"/>
      <c r="AB966" s="88"/>
      <c r="AC966" s="89"/>
      <c r="AD966" s="88"/>
      <c r="AE966" s="89"/>
      <c r="AF966" s="88"/>
      <c r="AG966" s="89"/>
      <c r="AH966" s="88"/>
      <c r="AI966" s="89"/>
      <c r="AJ966" s="88"/>
      <c r="AK966" s="89"/>
      <c r="AL966" s="88"/>
      <c r="AM966" s="90"/>
    </row>
    <row r="967" ht="15.75" customHeight="1">
      <c r="X967" s="88"/>
      <c r="Y967" s="89"/>
      <c r="Z967" s="88"/>
      <c r="AA967" s="89"/>
      <c r="AB967" s="88"/>
      <c r="AC967" s="89"/>
      <c r="AD967" s="88"/>
      <c r="AE967" s="89"/>
      <c r="AF967" s="88"/>
      <c r="AG967" s="89"/>
      <c r="AH967" s="88"/>
      <c r="AI967" s="89"/>
      <c r="AJ967" s="88"/>
      <c r="AK967" s="89"/>
      <c r="AL967" s="88"/>
      <c r="AM967" s="90"/>
    </row>
    <row r="968" ht="15.75" customHeight="1">
      <c r="X968" s="88"/>
      <c r="Y968" s="89"/>
      <c r="Z968" s="88"/>
      <c r="AA968" s="89"/>
      <c r="AB968" s="88"/>
      <c r="AC968" s="89"/>
      <c r="AD968" s="88"/>
      <c r="AE968" s="89"/>
      <c r="AF968" s="88"/>
      <c r="AG968" s="89"/>
      <c r="AH968" s="88"/>
      <c r="AI968" s="89"/>
      <c r="AJ968" s="88"/>
      <c r="AK968" s="89"/>
      <c r="AL968" s="88"/>
      <c r="AM968" s="90"/>
    </row>
    <row r="969" ht="15.75" customHeight="1">
      <c r="X969" s="88"/>
      <c r="Y969" s="89"/>
      <c r="Z969" s="88"/>
      <c r="AA969" s="89"/>
      <c r="AB969" s="88"/>
      <c r="AC969" s="89"/>
      <c r="AD969" s="88"/>
      <c r="AE969" s="89"/>
      <c r="AF969" s="88"/>
      <c r="AG969" s="89"/>
      <c r="AH969" s="88"/>
      <c r="AI969" s="89"/>
      <c r="AJ969" s="88"/>
      <c r="AK969" s="89"/>
      <c r="AL969" s="88"/>
      <c r="AM969" s="90"/>
    </row>
    <row r="970" ht="15.75" customHeight="1">
      <c r="X970" s="88"/>
      <c r="Y970" s="89"/>
      <c r="Z970" s="88"/>
      <c r="AA970" s="89"/>
      <c r="AB970" s="88"/>
      <c r="AC970" s="89"/>
      <c r="AD970" s="88"/>
      <c r="AE970" s="89"/>
      <c r="AF970" s="88"/>
      <c r="AG970" s="89"/>
      <c r="AH970" s="88"/>
      <c r="AI970" s="89"/>
      <c r="AJ970" s="88"/>
      <c r="AK970" s="89"/>
      <c r="AL970" s="88"/>
      <c r="AM970" s="90"/>
    </row>
    <row r="971" ht="15.75" customHeight="1">
      <c r="X971" s="88"/>
      <c r="Y971" s="89"/>
      <c r="Z971" s="88"/>
      <c r="AA971" s="89"/>
      <c r="AB971" s="88"/>
      <c r="AC971" s="89"/>
      <c r="AD971" s="88"/>
      <c r="AE971" s="89"/>
      <c r="AF971" s="88"/>
      <c r="AG971" s="89"/>
      <c r="AH971" s="88"/>
      <c r="AI971" s="89"/>
      <c r="AJ971" s="88"/>
      <c r="AK971" s="89"/>
      <c r="AL971" s="88"/>
      <c r="AM971" s="90"/>
    </row>
    <row r="972" ht="15.75" customHeight="1">
      <c r="X972" s="88"/>
      <c r="Y972" s="89"/>
      <c r="Z972" s="88"/>
      <c r="AA972" s="89"/>
      <c r="AB972" s="88"/>
      <c r="AC972" s="89"/>
      <c r="AD972" s="88"/>
      <c r="AE972" s="89"/>
      <c r="AF972" s="88"/>
      <c r="AG972" s="89"/>
      <c r="AH972" s="88"/>
      <c r="AI972" s="89"/>
      <c r="AJ972" s="88"/>
      <c r="AK972" s="89"/>
      <c r="AL972" s="88"/>
      <c r="AM972" s="90"/>
    </row>
    <row r="973" ht="15.75" customHeight="1">
      <c r="X973" s="88"/>
      <c r="Y973" s="89"/>
      <c r="Z973" s="88"/>
      <c r="AA973" s="89"/>
      <c r="AB973" s="88"/>
      <c r="AC973" s="89"/>
      <c r="AD973" s="88"/>
      <c r="AE973" s="89"/>
      <c r="AF973" s="88"/>
      <c r="AG973" s="89"/>
      <c r="AH973" s="88"/>
      <c r="AI973" s="89"/>
      <c r="AJ973" s="88"/>
      <c r="AK973" s="89"/>
      <c r="AL973" s="88"/>
      <c r="AM973" s="90"/>
    </row>
    <row r="974" ht="15.75" customHeight="1">
      <c r="X974" s="88"/>
      <c r="Y974" s="89"/>
      <c r="Z974" s="88"/>
      <c r="AA974" s="89"/>
      <c r="AB974" s="88"/>
      <c r="AC974" s="89"/>
      <c r="AD974" s="88"/>
      <c r="AE974" s="89"/>
      <c r="AF974" s="88"/>
      <c r="AG974" s="89"/>
      <c r="AH974" s="88"/>
      <c r="AI974" s="89"/>
      <c r="AJ974" s="88"/>
      <c r="AK974" s="89"/>
      <c r="AL974" s="88"/>
      <c r="AM974" s="90"/>
    </row>
    <row r="975" ht="15.75" customHeight="1">
      <c r="X975" s="88"/>
      <c r="Y975" s="89"/>
      <c r="Z975" s="88"/>
      <c r="AA975" s="89"/>
      <c r="AB975" s="88"/>
      <c r="AC975" s="89"/>
      <c r="AD975" s="88"/>
      <c r="AE975" s="89"/>
      <c r="AF975" s="88"/>
      <c r="AG975" s="89"/>
      <c r="AH975" s="88"/>
      <c r="AI975" s="89"/>
      <c r="AJ975" s="88"/>
      <c r="AK975" s="89"/>
      <c r="AL975" s="88"/>
      <c r="AM975" s="90"/>
    </row>
    <row r="976" ht="15.75" customHeight="1">
      <c r="X976" s="88"/>
      <c r="Y976" s="89"/>
      <c r="Z976" s="88"/>
      <c r="AA976" s="89"/>
      <c r="AB976" s="88"/>
      <c r="AC976" s="89"/>
      <c r="AD976" s="88"/>
      <c r="AE976" s="89"/>
      <c r="AF976" s="88"/>
      <c r="AG976" s="89"/>
      <c r="AH976" s="88"/>
      <c r="AI976" s="89"/>
      <c r="AJ976" s="88"/>
      <c r="AK976" s="89"/>
      <c r="AL976" s="88"/>
      <c r="AM976" s="90"/>
    </row>
    <row r="977" ht="15.75" customHeight="1">
      <c r="X977" s="88"/>
      <c r="Y977" s="89"/>
      <c r="Z977" s="88"/>
      <c r="AA977" s="89"/>
      <c r="AB977" s="88"/>
      <c r="AC977" s="89"/>
      <c r="AD977" s="88"/>
      <c r="AE977" s="89"/>
      <c r="AF977" s="88"/>
      <c r="AG977" s="89"/>
      <c r="AH977" s="88"/>
      <c r="AI977" s="89"/>
      <c r="AJ977" s="88"/>
      <c r="AK977" s="89"/>
      <c r="AL977" s="88"/>
      <c r="AM977" s="90"/>
    </row>
    <row r="978" ht="15.75" customHeight="1">
      <c r="X978" s="88"/>
      <c r="Y978" s="89"/>
      <c r="Z978" s="88"/>
      <c r="AA978" s="89"/>
      <c r="AB978" s="88"/>
      <c r="AC978" s="89"/>
      <c r="AD978" s="88"/>
      <c r="AE978" s="89"/>
      <c r="AF978" s="88"/>
      <c r="AG978" s="89"/>
      <c r="AH978" s="88"/>
      <c r="AI978" s="89"/>
      <c r="AJ978" s="88"/>
      <c r="AK978" s="89"/>
      <c r="AL978" s="88"/>
      <c r="AM978" s="90"/>
    </row>
    <row r="979" ht="15.75" customHeight="1">
      <c r="X979" s="88"/>
      <c r="Y979" s="89"/>
      <c r="Z979" s="88"/>
      <c r="AA979" s="89"/>
      <c r="AB979" s="88"/>
      <c r="AC979" s="89"/>
      <c r="AD979" s="88"/>
      <c r="AE979" s="89"/>
      <c r="AF979" s="88"/>
      <c r="AG979" s="89"/>
      <c r="AH979" s="88"/>
      <c r="AI979" s="89"/>
      <c r="AJ979" s="88"/>
      <c r="AK979" s="89"/>
      <c r="AL979" s="88"/>
      <c r="AM979" s="90"/>
    </row>
    <row r="980" ht="15.75" customHeight="1">
      <c r="X980" s="88"/>
      <c r="Y980" s="89"/>
      <c r="Z980" s="88"/>
      <c r="AA980" s="89"/>
      <c r="AB980" s="88"/>
      <c r="AC980" s="89"/>
      <c r="AD980" s="88"/>
      <c r="AE980" s="89"/>
      <c r="AF980" s="88"/>
      <c r="AG980" s="89"/>
      <c r="AH980" s="88"/>
      <c r="AI980" s="89"/>
      <c r="AJ980" s="88"/>
      <c r="AK980" s="89"/>
      <c r="AL980" s="88"/>
      <c r="AM980" s="90"/>
    </row>
    <row r="981" ht="15.75" customHeight="1">
      <c r="X981" s="88"/>
      <c r="Y981" s="89"/>
      <c r="Z981" s="88"/>
      <c r="AA981" s="89"/>
      <c r="AB981" s="88"/>
      <c r="AC981" s="89"/>
      <c r="AD981" s="88"/>
      <c r="AE981" s="89"/>
      <c r="AF981" s="88"/>
      <c r="AG981" s="89"/>
      <c r="AH981" s="88"/>
      <c r="AI981" s="89"/>
      <c r="AJ981" s="88"/>
      <c r="AK981" s="89"/>
      <c r="AL981" s="88"/>
      <c r="AM981" s="90"/>
    </row>
    <row r="982" ht="15.75" customHeight="1">
      <c r="X982" s="88"/>
      <c r="Y982" s="89"/>
      <c r="Z982" s="88"/>
      <c r="AA982" s="89"/>
      <c r="AB982" s="88"/>
      <c r="AC982" s="89"/>
      <c r="AD982" s="88"/>
      <c r="AE982" s="89"/>
      <c r="AF982" s="88"/>
      <c r="AG982" s="89"/>
      <c r="AH982" s="88"/>
      <c r="AI982" s="89"/>
      <c r="AJ982" s="88"/>
      <c r="AK982" s="89"/>
      <c r="AL982" s="88"/>
      <c r="AM982" s="90"/>
    </row>
    <row r="983" ht="15.75" customHeight="1">
      <c r="X983" s="88"/>
      <c r="Y983" s="89"/>
      <c r="Z983" s="88"/>
      <c r="AA983" s="89"/>
      <c r="AB983" s="88"/>
      <c r="AC983" s="89"/>
      <c r="AD983" s="88"/>
      <c r="AE983" s="89"/>
      <c r="AF983" s="88"/>
      <c r="AG983" s="89"/>
      <c r="AH983" s="88"/>
      <c r="AI983" s="89"/>
      <c r="AJ983" s="88"/>
      <c r="AK983" s="89"/>
      <c r="AL983" s="88"/>
      <c r="AM983" s="90"/>
    </row>
    <row r="984" ht="15.75" customHeight="1">
      <c r="X984" s="88"/>
      <c r="Y984" s="89"/>
      <c r="Z984" s="88"/>
      <c r="AA984" s="89"/>
      <c r="AB984" s="88"/>
      <c r="AC984" s="89"/>
      <c r="AD984" s="88"/>
      <c r="AE984" s="89"/>
      <c r="AF984" s="88"/>
      <c r="AG984" s="89"/>
      <c r="AH984" s="88"/>
      <c r="AI984" s="89"/>
      <c r="AJ984" s="88"/>
      <c r="AK984" s="89"/>
      <c r="AL984" s="88"/>
      <c r="AM984" s="90"/>
    </row>
    <row r="985" ht="15.75" customHeight="1">
      <c r="X985" s="88"/>
      <c r="Y985" s="89"/>
      <c r="Z985" s="88"/>
      <c r="AA985" s="89"/>
      <c r="AB985" s="88"/>
      <c r="AC985" s="89"/>
      <c r="AD985" s="88"/>
      <c r="AE985" s="89"/>
      <c r="AF985" s="88"/>
      <c r="AG985" s="89"/>
      <c r="AH985" s="88"/>
      <c r="AI985" s="89"/>
      <c r="AJ985" s="88"/>
      <c r="AK985" s="89"/>
      <c r="AL985" s="88"/>
      <c r="AM985" s="90"/>
    </row>
    <row r="986" ht="15.75" customHeight="1">
      <c r="X986" s="88"/>
      <c r="Y986" s="89"/>
      <c r="Z986" s="88"/>
      <c r="AA986" s="89"/>
      <c r="AB986" s="88"/>
      <c r="AC986" s="89"/>
      <c r="AD986" s="88"/>
      <c r="AE986" s="89"/>
      <c r="AF986" s="88"/>
      <c r="AG986" s="89"/>
      <c r="AH986" s="88"/>
      <c r="AI986" s="89"/>
      <c r="AJ986" s="88"/>
      <c r="AK986" s="89"/>
      <c r="AL986" s="88"/>
      <c r="AM986" s="90"/>
    </row>
    <row r="987" ht="15.75" customHeight="1">
      <c r="X987" s="88"/>
      <c r="Y987" s="89"/>
      <c r="Z987" s="88"/>
      <c r="AA987" s="89"/>
      <c r="AB987" s="88"/>
      <c r="AC987" s="89"/>
      <c r="AD987" s="88"/>
      <c r="AE987" s="89"/>
      <c r="AF987" s="88"/>
      <c r="AG987" s="89"/>
      <c r="AH987" s="88"/>
      <c r="AI987" s="89"/>
      <c r="AJ987" s="88"/>
      <c r="AK987" s="89"/>
      <c r="AL987" s="88"/>
      <c r="AM987" s="90"/>
    </row>
    <row r="988" ht="15.75" customHeight="1">
      <c r="X988" s="88"/>
      <c r="Y988" s="89"/>
      <c r="Z988" s="88"/>
      <c r="AA988" s="89"/>
      <c r="AB988" s="88"/>
      <c r="AC988" s="89"/>
      <c r="AD988" s="88"/>
      <c r="AE988" s="89"/>
      <c r="AF988" s="88"/>
      <c r="AG988" s="89"/>
      <c r="AH988" s="88"/>
      <c r="AI988" s="89"/>
      <c r="AJ988" s="88"/>
      <c r="AK988" s="89"/>
      <c r="AL988" s="88"/>
      <c r="AM988" s="90"/>
    </row>
    <row r="989" ht="15.75" customHeight="1">
      <c r="X989" s="88"/>
      <c r="Y989" s="89"/>
      <c r="Z989" s="88"/>
      <c r="AA989" s="89"/>
      <c r="AB989" s="88"/>
      <c r="AC989" s="89"/>
      <c r="AD989" s="88"/>
      <c r="AE989" s="89"/>
      <c r="AF989" s="88"/>
      <c r="AG989" s="89"/>
      <c r="AH989" s="88"/>
      <c r="AI989" s="89"/>
      <c r="AJ989" s="88"/>
      <c r="AK989" s="89"/>
      <c r="AL989" s="88"/>
      <c r="AM989" s="90"/>
    </row>
    <row r="990" ht="15.75" customHeight="1">
      <c r="X990" s="88"/>
      <c r="Y990" s="89"/>
      <c r="Z990" s="88"/>
      <c r="AA990" s="89"/>
      <c r="AB990" s="88"/>
      <c r="AC990" s="89"/>
      <c r="AD990" s="88"/>
      <c r="AE990" s="89"/>
      <c r="AF990" s="88"/>
      <c r="AG990" s="89"/>
      <c r="AH990" s="88"/>
      <c r="AI990" s="89"/>
      <c r="AJ990" s="88"/>
      <c r="AK990" s="89"/>
      <c r="AL990" s="88"/>
      <c r="AM990" s="90"/>
    </row>
    <row r="991" ht="15.75" customHeight="1">
      <c r="X991" s="88"/>
      <c r="Y991" s="89"/>
      <c r="Z991" s="88"/>
      <c r="AA991" s="89"/>
      <c r="AB991" s="88"/>
      <c r="AC991" s="89"/>
      <c r="AD991" s="88"/>
      <c r="AE991" s="89"/>
      <c r="AF991" s="88"/>
      <c r="AG991" s="89"/>
      <c r="AH991" s="88"/>
      <c r="AI991" s="89"/>
      <c r="AJ991" s="88"/>
      <c r="AK991" s="89"/>
      <c r="AL991" s="88"/>
      <c r="AM991" s="90"/>
    </row>
    <row r="992" ht="15.75" customHeight="1">
      <c r="X992" s="88"/>
      <c r="Y992" s="89"/>
      <c r="Z992" s="88"/>
      <c r="AA992" s="89"/>
      <c r="AB992" s="88"/>
      <c r="AC992" s="89"/>
      <c r="AD992" s="88"/>
      <c r="AE992" s="89"/>
      <c r="AF992" s="88"/>
      <c r="AG992" s="89"/>
      <c r="AH992" s="88"/>
      <c r="AI992" s="89"/>
      <c r="AJ992" s="88"/>
      <c r="AK992" s="89"/>
      <c r="AL992" s="88"/>
      <c r="AM992" s="90"/>
    </row>
    <row r="993" ht="15.75" customHeight="1">
      <c r="X993" s="88"/>
      <c r="Y993" s="89"/>
      <c r="Z993" s="88"/>
      <c r="AA993" s="89"/>
      <c r="AB993" s="88"/>
      <c r="AC993" s="89"/>
      <c r="AD993" s="88"/>
      <c r="AE993" s="89"/>
      <c r="AF993" s="88"/>
      <c r="AG993" s="89"/>
      <c r="AH993" s="88"/>
      <c r="AI993" s="89"/>
      <c r="AJ993" s="88"/>
      <c r="AK993" s="89"/>
      <c r="AL993" s="88"/>
      <c r="AM993" s="90"/>
    </row>
    <row r="994" ht="15.75" customHeight="1">
      <c r="X994" s="88"/>
      <c r="Y994" s="89"/>
      <c r="Z994" s="88"/>
      <c r="AA994" s="89"/>
      <c r="AB994" s="88"/>
      <c r="AC994" s="89"/>
      <c r="AD994" s="88"/>
      <c r="AE994" s="89"/>
      <c r="AF994" s="88"/>
      <c r="AG994" s="89"/>
      <c r="AH994" s="88"/>
      <c r="AI994" s="89"/>
      <c r="AJ994" s="88"/>
      <c r="AK994" s="89"/>
      <c r="AL994" s="88"/>
      <c r="AM994" s="90"/>
    </row>
    <row r="995" ht="15.75" customHeight="1">
      <c r="X995" s="88"/>
      <c r="Y995" s="89"/>
      <c r="Z995" s="88"/>
      <c r="AA995" s="89"/>
      <c r="AB995" s="88"/>
      <c r="AC995" s="89"/>
      <c r="AD995" s="88"/>
      <c r="AE995" s="89"/>
      <c r="AF995" s="88"/>
      <c r="AG995" s="89"/>
      <c r="AH995" s="88"/>
      <c r="AI995" s="89"/>
      <c r="AJ995" s="88"/>
      <c r="AK995" s="89"/>
      <c r="AL995" s="88"/>
      <c r="AM995" s="90"/>
    </row>
    <row r="996" ht="15.75" customHeight="1">
      <c r="X996" s="88"/>
      <c r="Y996" s="89"/>
      <c r="Z996" s="88"/>
      <c r="AA996" s="89"/>
      <c r="AB996" s="88"/>
      <c r="AC996" s="89"/>
      <c r="AD996" s="88"/>
      <c r="AE996" s="89"/>
      <c r="AF996" s="88"/>
      <c r="AG996" s="89"/>
      <c r="AH996" s="88"/>
      <c r="AI996" s="89"/>
      <c r="AJ996" s="88"/>
      <c r="AK996" s="89"/>
      <c r="AL996" s="88"/>
      <c r="AM996" s="90"/>
    </row>
    <row r="997" ht="15.75" customHeight="1">
      <c r="X997" s="88"/>
      <c r="Y997" s="89"/>
      <c r="Z997" s="88"/>
      <c r="AA997" s="89"/>
      <c r="AB997" s="88"/>
      <c r="AC997" s="89"/>
      <c r="AD997" s="88"/>
      <c r="AE997" s="89"/>
      <c r="AF997" s="88"/>
      <c r="AG997" s="89"/>
      <c r="AH997" s="88"/>
      <c r="AI997" s="89"/>
      <c r="AJ997" s="88"/>
      <c r="AK997" s="89"/>
      <c r="AL997" s="88"/>
      <c r="AM997" s="90"/>
    </row>
    <row r="998" ht="15.75" customHeight="1">
      <c r="X998" s="88"/>
      <c r="Y998" s="89"/>
      <c r="Z998" s="88"/>
      <c r="AA998" s="89"/>
      <c r="AB998" s="88"/>
      <c r="AC998" s="89"/>
      <c r="AD998" s="88"/>
      <c r="AE998" s="89"/>
      <c r="AF998" s="88"/>
      <c r="AG998" s="89"/>
      <c r="AH998" s="88"/>
      <c r="AI998" s="89"/>
      <c r="AJ998" s="88"/>
      <c r="AK998" s="89"/>
      <c r="AL998" s="88"/>
      <c r="AM998" s="90"/>
    </row>
    <row r="999" ht="15.75" customHeight="1">
      <c r="X999" s="88"/>
      <c r="Y999" s="89"/>
      <c r="Z999" s="88"/>
      <c r="AA999" s="89"/>
      <c r="AB999" s="88"/>
      <c r="AC999" s="89"/>
      <c r="AD999" s="88"/>
      <c r="AE999" s="89"/>
      <c r="AF999" s="88"/>
      <c r="AG999" s="89"/>
      <c r="AH999" s="88"/>
      <c r="AI999" s="89"/>
      <c r="AJ999" s="88"/>
      <c r="AK999" s="89"/>
      <c r="AL999" s="88"/>
      <c r="AM999" s="90"/>
    </row>
    <row r="1000" ht="15.75" customHeight="1">
      <c r="X1000" s="88"/>
      <c r="Y1000" s="89"/>
      <c r="Z1000" s="88"/>
      <c r="AA1000" s="89"/>
      <c r="AB1000" s="88"/>
      <c r="AC1000" s="89"/>
      <c r="AD1000" s="88"/>
      <c r="AE1000" s="89"/>
      <c r="AF1000" s="88"/>
      <c r="AG1000" s="89"/>
      <c r="AH1000" s="88"/>
      <c r="AI1000" s="89"/>
      <c r="AJ1000" s="88"/>
      <c r="AK1000" s="89"/>
      <c r="AL1000" s="88"/>
      <c r="AM1000" s="90"/>
    </row>
  </sheetData>
  <mergeCells count="2">
    <mergeCell ref="H1:W1"/>
    <mergeCell ref="X1:AM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.29"/>
    <col customWidth="1" min="3" max="27" width="10.86"/>
  </cols>
  <sheetData>
    <row r="1" ht="15.75" customHeight="1">
      <c r="A1" s="91" t="s">
        <v>20</v>
      </c>
      <c r="B1" s="91"/>
      <c r="C1" s="91"/>
      <c r="D1" s="91"/>
      <c r="E1" s="92">
        <v>3.0</v>
      </c>
      <c r="F1" s="92">
        <v>2.0</v>
      </c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ht="15.75" customHeight="1">
      <c r="A2" s="91"/>
      <c r="B2" s="91"/>
      <c r="C2" s="91"/>
      <c r="D2" s="91"/>
      <c r="E2" s="93"/>
      <c r="F2" s="94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ht="15.7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</row>
    <row r="4" ht="15.75" customHeight="1">
      <c r="A4" s="91"/>
      <c r="B4" s="91"/>
      <c r="C4" s="95"/>
      <c r="D4" s="96"/>
      <c r="E4" s="97" t="s">
        <v>21</v>
      </c>
      <c r="F4" s="98"/>
      <c r="G4" s="98"/>
      <c r="H4" s="98"/>
      <c r="I4" s="98"/>
      <c r="J4" s="99"/>
      <c r="K4" s="97" t="s">
        <v>22</v>
      </c>
      <c r="L4" s="98"/>
      <c r="M4" s="98"/>
      <c r="N4" s="98"/>
      <c r="O4" s="98"/>
      <c r="P4" s="98"/>
      <c r="Q4" s="98"/>
      <c r="R4" s="98"/>
      <c r="S4" s="98"/>
      <c r="T4" s="98"/>
      <c r="U4" s="99"/>
      <c r="V4" s="91"/>
      <c r="W4" s="91"/>
      <c r="X4" s="91"/>
      <c r="Y4" s="91"/>
      <c r="Z4" s="91"/>
      <c r="AA4" s="91"/>
    </row>
    <row r="5" ht="15.75" customHeight="1">
      <c r="A5" s="91"/>
      <c r="B5" s="91"/>
      <c r="C5" s="100" t="s">
        <v>23</v>
      </c>
      <c r="D5" s="101" t="s">
        <v>24</v>
      </c>
      <c r="E5" s="102" t="s">
        <v>25</v>
      </c>
      <c r="F5" s="103" t="s">
        <v>26</v>
      </c>
      <c r="G5" s="103" t="s">
        <v>27</v>
      </c>
      <c r="H5" s="104" t="s">
        <v>28</v>
      </c>
      <c r="I5" s="104" t="s">
        <v>29</v>
      </c>
      <c r="J5" s="105" t="s">
        <v>30</v>
      </c>
      <c r="K5" s="102" t="s">
        <v>31</v>
      </c>
      <c r="L5" s="103" t="s">
        <v>10</v>
      </c>
      <c r="M5" s="103" t="s">
        <v>12</v>
      </c>
      <c r="N5" s="103" t="s">
        <v>9</v>
      </c>
      <c r="O5" s="103" t="s">
        <v>32</v>
      </c>
      <c r="P5" s="103" t="s">
        <v>11</v>
      </c>
      <c r="Q5" s="103" t="s">
        <v>33</v>
      </c>
      <c r="R5" s="104" t="s">
        <v>34</v>
      </c>
      <c r="S5" s="104" t="s">
        <v>35</v>
      </c>
      <c r="T5" s="104" t="s">
        <v>36</v>
      </c>
      <c r="U5" s="106" t="s">
        <v>37</v>
      </c>
      <c r="V5" s="91"/>
      <c r="W5" s="91"/>
      <c r="X5" s="91"/>
      <c r="Y5" s="91"/>
      <c r="Z5" s="91"/>
      <c r="AA5" s="91"/>
    </row>
    <row r="6" ht="15.75" customHeight="1">
      <c r="A6" s="91"/>
      <c r="B6" s="91" t="s">
        <v>38</v>
      </c>
      <c r="C6" s="107" t="s">
        <v>5</v>
      </c>
      <c r="D6" s="108" t="s">
        <v>39</v>
      </c>
      <c r="E6" s="109">
        <f t="shared" ref="E6:F6" si="1">INDIRECT("'"&amp;$A$1&amp;"'!"&amp;$B6&amp;E$1)</f>
        <v>31</v>
      </c>
      <c r="F6" s="110">
        <f t="shared" si="1"/>
        <v>33</v>
      </c>
      <c r="G6" s="110">
        <f t="shared" ref="G6:G7" si="3">E6-F6+IF(F6&lt;5,(5-F6)*(F$32+1),0)</f>
        <v>-2</v>
      </c>
      <c r="H6" s="110">
        <f>G6</f>
        <v>-2</v>
      </c>
      <c r="I6" s="110"/>
      <c r="J6" s="111">
        <f>RANK($H6,H$6:H$28,1)</f>
        <v>1</v>
      </c>
      <c r="K6" s="6">
        <v>8.0</v>
      </c>
      <c r="L6" s="6">
        <v>8.0</v>
      </c>
      <c r="M6" s="112">
        <v>8.0</v>
      </c>
      <c r="N6" s="6">
        <v>8.0</v>
      </c>
      <c r="O6" s="6">
        <v>8.0</v>
      </c>
      <c r="P6" s="6">
        <f t="shared" ref="P6:P7" si="4">9-J6</f>
        <v>8</v>
      </c>
      <c r="Q6" s="6">
        <f t="shared" ref="Q6:Q29" si="5">SUM(K6:P6)</f>
        <v>48</v>
      </c>
      <c r="R6" s="110">
        <f>Q6</f>
        <v>48</v>
      </c>
      <c r="S6" s="110"/>
      <c r="T6" s="6"/>
      <c r="U6" s="111" t="str">
        <f>MID("xx1st2nd3rd4th5th6th7th8th",RANK($R6,R$6:R$29,0)*3,3)&amp;IF(COUNTIF(R$6:R$29,"="&amp;R6)=1,"","=")</f>
        <v>1st</v>
      </c>
      <c r="V6" s="91"/>
      <c r="W6" s="91"/>
      <c r="X6" s="91"/>
      <c r="Y6" s="91"/>
      <c r="Z6" s="91"/>
      <c r="AA6" s="91"/>
    </row>
    <row r="7" ht="15.75" customHeight="1">
      <c r="A7" s="91"/>
      <c r="B7" s="91" t="s">
        <v>40</v>
      </c>
      <c r="C7" s="107" t="s">
        <v>5</v>
      </c>
      <c r="D7" s="108" t="s">
        <v>41</v>
      </c>
      <c r="E7" s="109">
        <f t="shared" ref="E7:F7" si="2">INDIRECT("'"&amp;$A$1&amp;"'!"&amp;$B7&amp;E$1)</f>
        <v>37</v>
      </c>
      <c r="F7" s="110">
        <f t="shared" si="2"/>
        <v>18</v>
      </c>
      <c r="G7" s="110">
        <f t="shared" si="3"/>
        <v>19</v>
      </c>
      <c r="H7" s="110"/>
      <c r="I7" s="110">
        <f>G7</f>
        <v>19</v>
      </c>
      <c r="J7" s="111">
        <f>RANK($I7,I$6:I$28,1)</f>
        <v>1</v>
      </c>
      <c r="K7" s="6">
        <v>8.0</v>
      </c>
      <c r="L7" s="6">
        <v>8.0</v>
      </c>
      <c r="M7" s="112">
        <v>8.0</v>
      </c>
      <c r="N7" s="6">
        <v>8.0</v>
      </c>
      <c r="O7" s="6">
        <v>8.0</v>
      </c>
      <c r="P7" s="6">
        <f t="shared" si="4"/>
        <v>8</v>
      </c>
      <c r="Q7" s="6">
        <f t="shared" si="5"/>
        <v>48</v>
      </c>
      <c r="R7" s="110"/>
      <c r="S7" s="110">
        <f>Q7</f>
        <v>48</v>
      </c>
      <c r="T7" s="6"/>
      <c r="U7" s="111" t="str">
        <f>MID("xx1st2nd3rd4th5th6th7th8th",RANK($S7,S$6:S$29,0)*3,3)&amp;IF(COUNTIF(S$6:S$29,"="&amp;S7)=1,"","=")</f>
        <v>1st</v>
      </c>
      <c r="V7" s="91"/>
      <c r="W7" s="91"/>
      <c r="X7" s="91"/>
      <c r="Y7" s="91"/>
      <c r="Z7" s="91"/>
      <c r="AA7" s="91"/>
    </row>
    <row r="8" ht="15.75" customHeight="1">
      <c r="A8" s="91"/>
      <c r="B8" s="91"/>
      <c r="C8" s="113" t="s">
        <v>5</v>
      </c>
      <c r="D8" s="114" t="s">
        <v>42</v>
      </c>
      <c r="E8" s="115"/>
      <c r="F8" s="116">
        <f>SUM(F6:F7)</f>
        <v>51</v>
      </c>
      <c r="G8" s="116"/>
      <c r="H8" s="116"/>
      <c r="I8" s="116"/>
      <c r="J8" s="117"/>
      <c r="K8" s="118">
        <v>16.0</v>
      </c>
      <c r="L8" s="119">
        <v>16.0</v>
      </c>
      <c r="M8" s="120">
        <v>16.0</v>
      </c>
      <c r="N8" s="119">
        <v>16.0</v>
      </c>
      <c r="O8" s="119">
        <v>16.0</v>
      </c>
      <c r="P8" s="119">
        <f>SUM(P6:P7)</f>
        <v>16</v>
      </c>
      <c r="Q8" s="119">
        <f t="shared" si="5"/>
        <v>96</v>
      </c>
      <c r="R8" s="116"/>
      <c r="S8" s="116"/>
      <c r="T8" s="119">
        <f>Q8</f>
        <v>96</v>
      </c>
      <c r="U8" s="117" t="str">
        <f>MID("xx1st2nd3rd4th5th6th7th8th",RANK($T8,T$6:T$29,0)*3,3)&amp;IF(COUNTIF(T$6:T$29,"="&amp;T8)=1,"","=")</f>
        <v>1st</v>
      </c>
      <c r="V8" s="91"/>
      <c r="W8" s="91"/>
      <c r="X8" s="91"/>
      <c r="Y8" s="91"/>
      <c r="Z8" s="91"/>
      <c r="AA8" s="91"/>
    </row>
    <row r="9" ht="15.75" customHeight="1">
      <c r="A9" s="91"/>
      <c r="B9" s="91" t="s">
        <v>43</v>
      </c>
      <c r="C9" s="107" t="s">
        <v>6</v>
      </c>
      <c r="D9" s="121" t="s">
        <v>39</v>
      </c>
      <c r="E9" s="109">
        <f t="shared" ref="E9:F9" si="6">INDIRECT("'"&amp;$A$1&amp;"'!"&amp;$B9&amp;E$1)</f>
        <v>120</v>
      </c>
      <c r="F9" s="110">
        <f t="shared" si="6"/>
        <v>21</v>
      </c>
      <c r="G9" s="110">
        <f t="shared" ref="G9:G10" si="8">E9-F9+IF(F9&lt;5,(5-F9)*(F$32+1),0)</f>
        <v>99</v>
      </c>
      <c r="H9" s="110">
        <f>G9</f>
        <v>99</v>
      </c>
      <c r="I9" s="110"/>
      <c r="J9" s="111">
        <f>RANK($H9,H$6:H$28,1)</f>
        <v>5</v>
      </c>
      <c r="K9" s="6">
        <v>4.0</v>
      </c>
      <c r="L9" s="6">
        <v>5.0</v>
      </c>
      <c r="M9" s="112">
        <v>5.0</v>
      </c>
      <c r="N9" s="6">
        <v>4.0</v>
      </c>
      <c r="O9" s="6">
        <v>6.0</v>
      </c>
      <c r="P9" s="6">
        <f t="shared" ref="P9:P10" si="9">9-J9</f>
        <v>4</v>
      </c>
      <c r="Q9" s="6">
        <f t="shared" si="5"/>
        <v>28</v>
      </c>
      <c r="R9" s="110">
        <f>Q9</f>
        <v>28</v>
      </c>
      <c r="S9" s="110"/>
      <c r="T9" s="6"/>
      <c r="U9" s="111" t="str">
        <f>MID("xx1st2nd3rd4th5th6th7th8th",RANK($R9,R$6:R$29,0)*3,3)&amp;IF(COUNTIF(R$6:R$29,"="&amp;R9)=1,"","=")</f>
        <v>4th</v>
      </c>
      <c r="V9" s="91"/>
      <c r="W9" s="91"/>
      <c r="X9" s="91"/>
      <c r="Y9" s="91"/>
      <c r="Z9" s="91"/>
      <c r="AA9" s="91"/>
    </row>
    <row r="10" ht="15.75" customHeight="1">
      <c r="A10" s="91"/>
      <c r="B10" s="91" t="s">
        <v>44</v>
      </c>
      <c r="C10" s="107" t="s">
        <v>6</v>
      </c>
      <c r="D10" s="108" t="s">
        <v>41</v>
      </c>
      <c r="E10" s="109">
        <f t="shared" ref="E10:F10" si="7">INDIRECT("'"&amp;$A$1&amp;"'!"&amp;$B10&amp;E$1)</f>
        <v>83</v>
      </c>
      <c r="F10" s="110">
        <f t="shared" si="7"/>
        <v>8</v>
      </c>
      <c r="G10" s="110">
        <f t="shared" si="8"/>
        <v>75</v>
      </c>
      <c r="H10" s="110"/>
      <c r="I10" s="110">
        <f>G10</f>
        <v>75</v>
      </c>
      <c r="J10" s="111">
        <f>RANK($I10,I$6:I$28,1)</f>
        <v>3</v>
      </c>
      <c r="K10" s="6">
        <v>5.0</v>
      </c>
      <c r="L10" s="122">
        <v>4.0</v>
      </c>
      <c r="M10" s="112">
        <v>5.0</v>
      </c>
      <c r="N10" s="6">
        <v>5.0</v>
      </c>
      <c r="O10" s="6">
        <v>4.0</v>
      </c>
      <c r="P10" s="6">
        <f t="shared" si="9"/>
        <v>6</v>
      </c>
      <c r="Q10" s="6">
        <f t="shared" si="5"/>
        <v>29</v>
      </c>
      <c r="R10" s="110"/>
      <c r="S10" s="110">
        <f>Q10</f>
        <v>29</v>
      </c>
      <c r="T10" s="6"/>
      <c r="U10" s="111" t="str">
        <f>MID("xx1st2nd3rd4th5th6th7th8th",RANK($S10,S$6:S$29,0)*3,3)&amp;IF(COUNTIF(S$6:S$29,"="&amp;S10)=1,"","=")</f>
        <v>4th</v>
      </c>
      <c r="V10" s="91"/>
      <c r="W10" s="91"/>
      <c r="X10" s="91"/>
      <c r="Y10" s="91"/>
      <c r="Z10" s="91"/>
      <c r="AA10" s="91"/>
    </row>
    <row r="11" ht="15.75" customHeight="1">
      <c r="A11" s="91"/>
      <c r="B11" s="91"/>
      <c r="C11" s="113" t="s">
        <v>6</v>
      </c>
      <c r="D11" s="114" t="s">
        <v>42</v>
      </c>
      <c r="E11" s="115"/>
      <c r="F11" s="116">
        <f>SUM(F9:F10)</f>
        <v>29</v>
      </c>
      <c r="G11" s="116"/>
      <c r="H11" s="116"/>
      <c r="I11" s="116"/>
      <c r="J11" s="117"/>
      <c r="K11" s="118">
        <v>9.0</v>
      </c>
      <c r="L11" s="123">
        <v>9.0</v>
      </c>
      <c r="M11" s="120">
        <v>10.0</v>
      </c>
      <c r="N11" s="119">
        <v>9.0</v>
      </c>
      <c r="O11" s="119">
        <v>10.0</v>
      </c>
      <c r="P11" s="119">
        <f>SUM(P9:P10)</f>
        <v>10</v>
      </c>
      <c r="Q11" s="119">
        <f t="shared" si="5"/>
        <v>57</v>
      </c>
      <c r="R11" s="116"/>
      <c r="S11" s="116"/>
      <c r="T11" s="119">
        <f>Q11</f>
        <v>57</v>
      </c>
      <c r="U11" s="117" t="str">
        <f>MID("xx1st2nd3rd4th5th6th7th8th",RANK($T11,T$6:T$29,0)*3,3)&amp;IF(COUNTIF(T$6:T$29,"="&amp;T11)=1,"","=")</f>
        <v>4th</v>
      </c>
      <c r="V11" s="91"/>
      <c r="W11" s="91"/>
      <c r="X11" s="91"/>
      <c r="Y11" s="91"/>
      <c r="Z11" s="91"/>
      <c r="AA11" s="91"/>
    </row>
    <row r="12" ht="15.75" customHeight="1">
      <c r="A12" s="91"/>
      <c r="B12" s="91" t="s">
        <v>45</v>
      </c>
      <c r="C12" s="107" t="s">
        <v>32</v>
      </c>
      <c r="D12" s="108" t="s">
        <v>39</v>
      </c>
      <c r="E12" s="109">
        <f t="shared" ref="E12:F12" si="10">INDIRECT("'"&amp;$A$1&amp;"'!"&amp;$B12&amp;E$1)</f>
        <v>140</v>
      </c>
      <c r="F12" s="110">
        <f t="shared" si="10"/>
        <v>40</v>
      </c>
      <c r="G12" s="110">
        <f t="shared" ref="G12:G13" si="12">E12-F12+IF(F12&lt;5,(5-F12)*(F$32+1),0)</f>
        <v>100</v>
      </c>
      <c r="H12" s="110">
        <f>G12</f>
        <v>100</v>
      </c>
      <c r="I12" s="110"/>
      <c r="J12" s="111">
        <f>RANK($H12,H$6:H$28,1)</f>
        <v>6</v>
      </c>
      <c r="K12" s="124">
        <v>5.0</v>
      </c>
      <c r="L12" s="124">
        <v>4.0</v>
      </c>
      <c r="M12" s="112">
        <v>3.0</v>
      </c>
      <c r="N12" s="6">
        <v>2.0</v>
      </c>
      <c r="O12" s="6">
        <v>5.0</v>
      </c>
      <c r="P12" s="6">
        <f t="shared" ref="P12:P13" si="13">9-J12</f>
        <v>3</v>
      </c>
      <c r="Q12" s="6">
        <f t="shared" si="5"/>
        <v>22</v>
      </c>
      <c r="R12" s="110">
        <f>Q12</f>
        <v>22</v>
      </c>
      <c r="S12" s="110"/>
      <c r="T12" s="6"/>
      <c r="U12" s="111" t="str">
        <f>MID("xx1st2nd3rd4th5th6th7th8th",RANK($R12,R$6:R$29,0)*3,3)&amp;IF(COUNTIF(R$6:R$29,"="&amp;R12)=1,"","=")</f>
        <v>5th</v>
      </c>
      <c r="V12" s="91"/>
      <c r="W12" s="91"/>
      <c r="X12" s="91"/>
      <c r="Y12" s="91"/>
      <c r="Z12" s="91"/>
      <c r="AA12" s="91"/>
    </row>
    <row r="13" ht="15.75" customHeight="1">
      <c r="A13" s="91"/>
      <c r="B13" s="91" t="s">
        <v>0</v>
      </c>
      <c r="C13" s="125" t="s">
        <v>32</v>
      </c>
      <c r="D13" s="108" t="s">
        <v>41</v>
      </c>
      <c r="E13" s="109">
        <f t="shared" ref="E13:F13" si="11">INDIRECT("'"&amp;$A$1&amp;"'!"&amp;$B13&amp;E$1)</f>
        <v>129</v>
      </c>
      <c r="F13" s="110">
        <f t="shared" si="11"/>
        <v>14</v>
      </c>
      <c r="G13" s="110">
        <f t="shared" si="12"/>
        <v>115</v>
      </c>
      <c r="H13" s="110"/>
      <c r="I13" s="110">
        <f>G13</f>
        <v>115</v>
      </c>
      <c r="J13" s="111">
        <f>RANK($I13,I$6:I$28,1)</f>
        <v>6</v>
      </c>
      <c r="K13" s="122">
        <v>2.0</v>
      </c>
      <c r="L13" s="122">
        <v>5.0</v>
      </c>
      <c r="M13" s="112">
        <v>6.0</v>
      </c>
      <c r="N13" s="6">
        <v>4.0</v>
      </c>
      <c r="O13" s="6">
        <v>6.0</v>
      </c>
      <c r="P13" s="6">
        <f t="shared" si="13"/>
        <v>3</v>
      </c>
      <c r="Q13" s="6">
        <f t="shared" si="5"/>
        <v>26</v>
      </c>
      <c r="R13" s="110"/>
      <c r="S13" s="110">
        <f>Q13</f>
        <v>26</v>
      </c>
      <c r="T13" s="6"/>
      <c r="U13" s="111" t="str">
        <f>MID("xx1st2nd3rd4th5th6th7th8th",RANK($S13,S$6:S$29,0)*3,3)&amp;IF(COUNTIF(S$6:S$29,"="&amp;S13)=1,"","=")</f>
        <v>5th</v>
      </c>
      <c r="V13" s="91"/>
      <c r="W13" s="91"/>
      <c r="X13" s="91"/>
      <c r="Y13" s="91"/>
      <c r="Z13" s="91"/>
      <c r="AA13" s="91"/>
    </row>
    <row r="14" ht="15.75" customHeight="1">
      <c r="A14" s="91"/>
      <c r="B14" s="91"/>
      <c r="C14" s="126" t="s">
        <v>32</v>
      </c>
      <c r="D14" s="114" t="s">
        <v>42</v>
      </c>
      <c r="E14" s="115"/>
      <c r="F14" s="116">
        <f>SUM(F12:F13)</f>
        <v>54</v>
      </c>
      <c r="G14" s="116"/>
      <c r="H14" s="116"/>
      <c r="I14" s="116"/>
      <c r="J14" s="117"/>
      <c r="K14" s="118">
        <v>7.0</v>
      </c>
      <c r="L14" s="123">
        <v>9.0</v>
      </c>
      <c r="M14" s="120">
        <v>9.0</v>
      </c>
      <c r="N14" s="119">
        <v>6.0</v>
      </c>
      <c r="O14" s="119">
        <v>11.0</v>
      </c>
      <c r="P14" s="119">
        <f>SUM(P12:P13)</f>
        <v>6</v>
      </c>
      <c r="Q14" s="119">
        <f t="shared" si="5"/>
        <v>48</v>
      </c>
      <c r="R14" s="116"/>
      <c r="S14" s="116"/>
      <c r="T14" s="119">
        <f>Q14</f>
        <v>48</v>
      </c>
      <c r="U14" s="117" t="str">
        <f>MID("xx1st2nd3rd4th5th6th7th8th",RANK($T14,T$6:T$29,0)*3,3)&amp;IF(COUNTIF(T$6:T$29,"="&amp;T14)=1,"","=")</f>
        <v>5th</v>
      </c>
      <c r="V14" s="91"/>
      <c r="W14" s="91"/>
      <c r="X14" s="91"/>
      <c r="Y14" s="91"/>
      <c r="Z14" s="91"/>
      <c r="AA14" s="91"/>
    </row>
    <row r="15" ht="15.75" customHeight="1">
      <c r="A15" s="91"/>
      <c r="B15" s="91" t="s">
        <v>46</v>
      </c>
      <c r="C15" s="107" t="s">
        <v>8</v>
      </c>
      <c r="D15" s="121" t="s">
        <v>39</v>
      </c>
      <c r="E15" s="109">
        <f t="shared" ref="E15:F15" si="14">INDIRECT("'"&amp;$A$1&amp;"'!"&amp;$B15&amp;E$1)</f>
        <v>86</v>
      </c>
      <c r="F15" s="110">
        <f t="shared" si="14"/>
        <v>25</v>
      </c>
      <c r="G15" s="110">
        <f t="shared" ref="G15:G16" si="16">E15-F15+IF(F15&lt;5,(5-F15)*(F$32+1),0)</f>
        <v>61</v>
      </c>
      <c r="H15" s="110">
        <f>G15</f>
        <v>61</v>
      </c>
      <c r="I15" s="110"/>
      <c r="J15" s="111">
        <f>RANK($H15,H$6:H$28,1)</f>
        <v>3</v>
      </c>
      <c r="K15" s="124">
        <v>6.0</v>
      </c>
      <c r="L15" s="124">
        <v>6.0</v>
      </c>
      <c r="M15" s="112">
        <v>7.0</v>
      </c>
      <c r="N15" s="6">
        <v>7.0</v>
      </c>
      <c r="O15" s="6">
        <v>4.0</v>
      </c>
      <c r="P15" s="6">
        <f t="shared" ref="P15:P16" si="17">9-J15</f>
        <v>6</v>
      </c>
      <c r="Q15" s="6">
        <f t="shared" si="5"/>
        <v>36</v>
      </c>
      <c r="R15" s="110">
        <f>Q15</f>
        <v>36</v>
      </c>
      <c r="S15" s="110"/>
      <c r="T15" s="6"/>
      <c r="U15" s="111" t="str">
        <f>MID("xx1st2nd3rd4th5th6th7th8th",RANK($R15,R$6:R$29,0)*3,3)&amp;IF(COUNTIF(R$6:R$29,"="&amp;R15)=1,"","=")</f>
        <v>3rd</v>
      </c>
      <c r="V15" s="91"/>
      <c r="W15" s="91"/>
      <c r="X15" s="91"/>
      <c r="Y15" s="91"/>
      <c r="Z15" s="91"/>
      <c r="AA15" s="91"/>
    </row>
    <row r="16" ht="15.75" customHeight="1">
      <c r="A16" s="91"/>
      <c r="B16" s="91" t="s">
        <v>47</v>
      </c>
      <c r="C16" s="107" t="s">
        <v>8</v>
      </c>
      <c r="D16" s="108" t="s">
        <v>41</v>
      </c>
      <c r="E16" s="109">
        <f t="shared" ref="E16:F16" si="15">INDIRECT("'"&amp;$A$1&amp;"'!"&amp;$B16&amp;E$1)</f>
        <v>85</v>
      </c>
      <c r="F16" s="110">
        <f t="shared" si="15"/>
        <v>18</v>
      </c>
      <c r="G16" s="110">
        <f t="shared" si="16"/>
        <v>67</v>
      </c>
      <c r="H16" s="110"/>
      <c r="I16" s="110">
        <f>G16</f>
        <v>67</v>
      </c>
      <c r="J16" s="111">
        <f>RANK($I16,I$6:I$28,1)</f>
        <v>2</v>
      </c>
      <c r="K16" s="122">
        <v>7.0</v>
      </c>
      <c r="L16" s="122">
        <v>7.0</v>
      </c>
      <c r="M16" s="112">
        <v>1.0</v>
      </c>
      <c r="N16" s="6">
        <v>7.0</v>
      </c>
      <c r="O16" s="6">
        <v>7.0</v>
      </c>
      <c r="P16" s="6">
        <f t="shared" si="17"/>
        <v>7</v>
      </c>
      <c r="Q16" s="6">
        <f t="shared" si="5"/>
        <v>36</v>
      </c>
      <c r="R16" s="110"/>
      <c r="S16" s="110">
        <f>Q16</f>
        <v>36</v>
      </c>
      <c r="T16" s="6"/>
      <c r="U16" s="111" t="str">
        <f>MID("xx1st2nd3rd4th5th6th7th8th",RANK($S16,S$6:S$29,0)*3,3)&amp;IF(COUNTIF(S$6:S$29,"="&amp;S16)=1,"","=")</f>
        <v>2nd</v>
      </c>
      <c r="V16" s="91"/>
      <c r="W16" s="91"/>
      <c r="X16" s="91"/>
      <c r="Y16" s="91"/>
      <c r="Z16" s="91"/>
      <c r="AA16" s="91"/>
    </row>
    <row r="17" ht="15.75" customHeight="1">
      <c r="A17" s="91"/>
      <c r="B17" s="91"/>
      <c r="C17" s="113" t="s">
        <v>8</v>
      </c>
      <c r="D17" s="114" t="s">
        <v>42</v>
      </c>
      <c r="E17" s="115"/>
      <c r="F17" s="116">
        <f>SUM(F15:F16)</f>
        <v>43</v>
      </c>
      <c r="G17" s="116"/>
      <c r="H17" s="116"/>
      <c r="I17" s="116"/>
      <c r="J17" s="117"/>
      <c r="K17" s="118">
        <v>13.0</v>
      </c>
      <c r="L17" s="123">
        <v>13.0</v>
      </c>
      <c r="M17" s="120">
        <v>8.0</v>
      </c>
      <c r="N17" s="119">
        <v>14.0</v>
      </c>
      <c r="O17" s="119">
        <v>11.0</v>
      </c>
      <c r="P17" s="119">
        <f>SUM(P15:P16)</f>
        <v>13</v>
      </c>
      <c r="Q17" s="119">
        <f t="shared" si="5"/>
        <v>72</v>
      </c>
      <c r="R17" s="116"/>
      <c r="S17" s="116"/>
      <c r="T17" s="119">
        <f>Q17</f>
        <v>72</v>
      </c>
      <c r="U17" s="117" t="str">
        <f>MID("xx1st2nd3rd4th5th6th7th8th",RANK($T17,T$6:T$29,0)*3,3)&amp;IF(COUNTIF(T$6:T$29,"="&amp;T17)=1,"","=")</f>
        <v>3rd</v>
      </c>
      <c r="V17" s="91"/>
      <c r="W17" s="91"/>
      <c r="X17" s="91"/>
      <c r="Y17" s="91"/>
      <c r="Z17" s="91"/>
      <c r="AA17" s="91"/>
    </row>
    <row r="18" ht="15.75" customHeight="1">
      <c r="A18" s="91"/>
      <c r="B18" s="91" t="s">
        <v>48</v>
      </c>
      <c r="C18" s="107" t="s">
        <v>9</v>
      </c>
      <c r="D18" s="121" t="s">
        <v>39</v>
      </c>
      <c r="E18" s="109">
        <f t="shared" ref="E18:F18" si="18">INDIRECT("'"&amp;$A$1&amp;"'!"&amp;$B18&amp;E$1)</f>
        <v>238</v>
      </c>
      <c r="F18" s="110">
        <f t="shared" si="18"/>
        <v>16</v>
      </c>
      <c r="G18" s="110">
        <f t="shared" ref="G18:G19" si="20">E18-F18+IF(F18&lt;5,(5-F18)*(F$32+1),0)</f>
        <v>222</v>
      </c>
      <c r="H18" s="110">
        <f>G18</f>
        <v>222</v>
      </c>
      <c r="I18" s="110"/>
      <c r="J18" s="111">
        <f>RANK($H18,H$6:H$28,1)</f>
        <v>7</v>
      </c>
      <c r="K18" s="124">
        <v>3.0</v>
      </c>
      <c r="L18" s="124">
        <v>1.0</v>
      </c>
      <c r="M18" s="112">
        <v>4.0</v>
      </c>
      <c r="N18" s="6">
        <v>5.0</v>
      </c>
      <c r="O18" s="6">
        <v>2.0</v>
      </c>
      <c r="P18" s="6">
        <f t="shared" ref="P18:P19" si="21">9-J18</f>
        <v>2</v>
      </c>
      <c r="Q18" s="6">
        <f t="shared" si="5"/>
        <v>17</v>
      </c>
      <c r="R18" s="110">
        <f>Q18</f>
        <v>17</v>
      </c>
      <c r="S18" s="110"/>
      <c r="T18" s="6"/>
      <c r="U18" s="111" t="str">
        <f>MID("xx1st2nd3rd4th5th6th7th8th",RANK($R18,R$6:R$29,0)*3,3)&amp;IF(COUNTIF(R$6:R$29,"="&amp;R18)=1,"","=")</f>
        <v>6th=</v>
      </c>
      <c r="V18" s="91"/>
      <c r="W18" s="91"/>
      <c r="X18" s="91"/>
      <c r="Y18" s="91"/>
      <c r="Z18" s="91"/>
      <c r="AA18" s="91"/>
    </row>
    <row r="19" ht="15.75" customHeight="1">
      <c r="A19" s="91"/>
      <c r="B19" s="91" t="s">
        <v>49</v>
      </c>
      <c r="C19" s="107" t="s">
        <v>9</v>
      </c>
      <c r="D19" s="108" t="s">
        <v>41</v>
      </c>
      <c r="E19" s="109">
        <f t="shared" ref="E19:F19" si="19">INDIRECT("'"&amp;$A$1&amp;"'!"&amp;$B19&amp;E$1)</f>
        <v>314</v>
      </c>
      <c r="F19" s="110">
        <f t="shared" si="19"/>
        <v>5</v>
      </c>
      <c r="G19" s="110">
        <f t="shared" si="20"/>
        <v>309</v>
      </c>
      <c r="H19" s="110"/>
      <c r="I19" s="110">
        <f>G19</f>
        <v>309</v>
      </c>
      <c r="J19" s="111">
        <f>RANK($I19,I$6:I$28,1)</f>
        <v>8</v>
      </c>
      <c r="K19" s="122">
        <v>4.0</v>
      </c>
      <c r="L19" s="122">
        <v>3.0</v>
      </c>
      <c r="M19" s="112">
        <v>2.0</v>
      </c>
      <c r="N19" s="6">
        <v>2.0</v>
      </c>
      <c r="O19" s="6">
        <v>1.0</v>
      </c>
      <c r="P19" s="6">
        <f t="shared" si="21"/>
        <v>1</v>
      </c>
      <c r="Q19" s="6">
        <f t="shared" si="5"/>
        <v>13</v>
      </c>
      <c r="R19" s="110"/>
      <c r="S19" s="110">
        <f>Q19</f>
        <v>13</v>
      </c>
      <c r="T19" s="6"/>
      <c r="U19" s="111" t="str">
        <f>MID("xx1st2nd3rd4th5th6th7th8th",RANK($S19,S$6:S$29,0)*3,3)&amp;IF(COUNTIF(S$6:S$29,"="&amp;S19)=1,"","=")</f>
        <v>7th</v>
      </c>
      <c r="V19" s="91"/>
      <c r="W19" s="91"/>
      <c r="X19" s="91"/>
      <c r="Y19" s="91"/>
      <c r="Z19" s="91"/>
      <c r="AA19" s="91"/>
    </row>
    <row r="20" ht="15.75" customHeight="1">
      <c r="A20" s="91"/>
      <c r="B20" s="91"/>
      <c r="C20" s="113" t="s">
        <v>9</v>
      </c>
      <c r="D20" s="114" t="s">
        <v>42</v>
      </c>
      <c r="E20" s="115"/>
      <c r="F20" s="116">
        <f>SUM(F18:F19)</f>
        <v>21</v>
      </c>
      <c r="G20" s="116"/>
      <c r="H20" s="116"/>
      <c r="I20" s="116"/>
      <c r="J20" s="117"/>
      <c r="K20" s="118">
        <v>7.0</v>
      </c>
      <c r="L20" s="123">
        <v>4.0</v>
      </c>
      <c r="M20" s="120">
        <v>6.0</v>
      </c>
      <c r="N20" s="119">
        <v>7.0</v>
      </c>
      <c r="O20" s="119">
        <v>3.0</v>
      </c>
      <c r="P20" s="119">
        <f>SUM(P18:P19)</f>
        <v>3</v>
      </c>
      <c r="Q20" s="119">
        <f t="shared" si="5"/>
        <v>30</v>
      </c>
      <c r="R20" s="116"/>
      <c r="S20" s="116"/>
      <c r="T20" s="119">
        <f>Q20</f>
        <v>30</v>
      </c>
      <c r="U20" s="117" t="str">
        <f>MID("xx1st2nd3rd4th5th6th7th8th",RANK($T20,T$6:T$29,0)*3,3)&amp;IF(COUNTIF(T$6:T$29,"="&amp;T20)=1,"","=")</f>
        <v>7th</v>
      </c>
      <c r="V20" s="91"/>
      <c r="W20" s="91"/>
      <c r="X20" s="91"/>
      <c r="Y20" s="91"/>
      <c r="Z20" s="91"/>
      <c r="AA20" s="91"/>
    </row>
    <row r="21" ht="15.75" customHeight="1">
      <c r="A21" s="91"/>
      <c r="B21" s="91" t="s">
        <v>50</v>
      </c>
      <c r="C21" s="125" t="s">
        <v>10</v>
      </c>
      <c r="D21" s="108" t="s">
        <v>39</v>
      </c>
      <c r="E21" s="109">
        <f t="shared" ref="E21:F21" si="22">INDIRECT("'"&amp;$A$1&amp;"'!"&amp;$B21&amp;E$1)</f>
        <v>66</v>
      </c>
      <c r="F21" s="110">
        <f t="shared" si="22"/>
        <v>22</v>
      </c>
      <c r="G21" s="110">
        <f t="shared" ref="G21:G22" si="24">E21-F21+IF(F21&lt;5,(5-F21)*(F$32+1),0)</f>
        <v>44</v>
      </c>
      <c r="H21" s="110">
        <f>G21</f>
        <v>44</v>
      </c>
      <c r="I21" s="110"/>
      <c r="J21" s="111">
        <f>RANK($H21,H$6:H$28,1)</f>
        <v>2</v>
      </c>
      <c r="K21" s="124">
        <v>7.0</v>
      </c>
      <c r="L21" s="124">
        <v>7.0</v>
      </c>
      <c r="M21" s="112">
        <v>7.0</v>
      </c>
      <c r="N21" s="6">
        <v>6.0</v>
      </c>
      <c r="O21" s="6">
        <v>7.0</v>
      </c>
      <c r="P21" s="6">
        <f t="shared" ref="P21:P22" si="25">9-J21</f>
        <v>7</v>
      </c>
      <c r="Q21" s="6">
        <f t="shared" si="5"/>
        <v>41</v>
      </c>
      <c r="R21" s="110">
        <f>Q21</f>
        <v>41</v>
      </c>
      <c r="S21" s="110"/>
      <c r="T21" s="6"/>
      <c r="U21" s="111" t="str">
        <f>MID("xx1st2nd3rd4th5th6th7th8th",RANK($R21,R$6:R$29,0)*3,3)&amp;IF(COUNTIF(R$6:R$29,"="&amp;R21)=1,"","=")</f>
        <v>2nd</v>
      </c>
      <c r="V21" s="91"/>
      <c r="W21" s="91"/>
      <c r="X21" s="91"/>
      <c r="Y21" s="91"/>
      <c r="Z21" s="91"/>
      <c r="AA21" s="91"/>
    </row>
    <row r="22" ht="15.75" customHeight="1">
      <c r="A22" s="91"/>
      <c r="B22" s="91" t="s">
        <v>51</v>
      </c>
      <c r="C22" s="107" t="s">
        <v>10</v>
      </c>
      <c r="D22" s="108" t="s">
        <v>41</v>
      </c>
      <c r="E22" s="109">
        <f t="shared" ref="E22:F22" si="23">INDIRECT("'"&amp;$A$1&amp;"'!"&amp;$B22&amp;E$1)</f>
        <v>132</v>
      </c>
      <c r="F22" s="110">
        <f t="shared" si="23"/>
        <v>22</v>
      </c>
      <c r="G22" s="110">
        <f t="shared" si="24"/>
        <v>110</v>
      </c>
      <c r="H22" s="110"/>
      <c r="I22" s="110">
        <f>G22</f>
        <v>110</v>
      </c>
      <c r="J22" s="111">
        <f>RANK($I22,I$6:I$28,1)</f>
        <v>5</v>
      </c>
      <c r="K22" s="122">
        <v>6.0</v>
      </c>
      <c r="L22" s="122">
        <v>6.0</v>
      </c>
      <c r="M22" s="112">
        <v>7.0</v>
      </c>
      <c r="N22" s="6">
        <v>6.0</v>
      </c>
      <c r="O22" s="6">
        <v>5.0</v>
      </c>
      <c r="P22" s="6">
        <f t="shared" si="25"/>
        <v>4</v>
      </c>
      <c r="Q22" s="6">
        <f t="shared" si="5"/>
        <v>34</v>
      </c>
      <c r="R22" s="110"/>
      <c r="S22" s="110">
        <f>Q22</f>
        <v>34</v>
      </c>
      <c r="T22" s="6"/>
      <c r="U22" s="111" t="str">
        <f>MID("xx1st2nd3rd4th5th6th7th8th",RANK($S22,S$6:S$29,0)*3,3)&amp;IF(COUNTIF(S$6:S$29,"="&amp;S22)=1,"","=")</f>
        <v>3rd</v>
      </c>
      <c r="V22" s="91"/>
      <c r="W22" s="91"/>
      <c r="X22" s="91"/>
      <c r="Y22" s="91"/>
      <c r="Z22" s="91"/>
      <c r="AA22" s="91"/>
    </row>
    <row r="23" ht="15.75" customHeight="1">
      <c r="A23" s="91"/>
      <c r="B23" s="91"/>
      <c r="C23" s="113" t="s">
        <v>10</v>
      </c>
      <c r="D23" s="114" t="s">
        <v>42</v>
      </c>
      <c r="E23" s="115"/>
      <c r="F23" s="116">
        <f>SUM(F21:F22)</f>
        <v>44</v>
      </c>
      <c r="G23" s="116"/>
      <c r="H23" s="116"/>
      <c r="I23" s="116"/>
      <c r="J23" s="117"/>
      <c r="K23" s="118">
        <v>13.0</v>
      </c>
      <c r="L23" s="123">
        <v>13.0</v>
      </c>
      <c r="M23" s="120">
        <v>14.0</v>
      </c>
      <c r="N23" s="119">
        <v>12.0</v>
      </c>
      <c r="O23" s="119">
        <v>12.0</v>
      </c>
      <c r="P23" s="119">
        <f>SUM(P21:P22)</f>
        <v>11</v>
      </c>
      <c r="Q23" s="119">
        <f t="shared" si="5"/>
        <v>75</v>
      </c>
      <c r="R23" s="116"/>
      <c r="S23" s="116"/>
      <c r="T23" s="119">
        <f>Q23</f>
        <v>75</v>
      </c>
      <c r="U23" s="117" t="str">
        <f>MID("xx1st2nd3rd4th5th6th7th8th",RANK($T23,T$6:T$29,0)*3,3)&amp;IF(COUNTIF(T$6:T$29,"="&amp;T23)=1,"","=")</f>
        <v>2nd</v>
      </c>
      <c r="V23" s="91"/>
      <c r="W23" s="91"/>
      <c r="X23" s="91"/>
      <c r="Y23" s="91"/>
      <c r="Z23" s="91"/>
      <c r="AA23" s="91"/>
    </row>
    <row r="24" ht="15.75" customHeight="1">
      <c r="A24" s="91"/>
      <c r="B24" s="91" t="s">
        <v>52</v>
      </c>
      <c r="C24" s="125" t="s">
        <v>11</v>
      </c>
      <c r="D24" s="108" t="s">
        <v>39</v>
      </c>
      <c r="E24" s="109">
        <f t="shared" ref="E24:F24" si="26">INDIRECT("'"&amp;$A$1&amp;"'!"&amp;$B24&amp;E$1)</f>
        <v>117</v>
      </c>
      <c r="F24" s="110">
        <f t="shared" si="26"/>
        <v>19</v>
      </c>
      <c r="G24" s="110">
        <f t="shared" ref="G24:G25" si="28">E24-F24+IF(F24&lt;5,(5-F24)*(F$32+1),0)</f>
        <v>98</v>
      </c>
      <c r="H24" s="110">
        <f>G24</f>
        <v>98</v>
      </c>
      <c r="I24" s="110"/>
      <c r="J24" s="111">
        <f>RANK($H24,H$6:H$28,1)</f>
        <v>4</v>
      </c>
      <c r="K24" s="124">
        <v>2.0</v>
      </c>
      <c r="L24" s="124">
        <v>2.0</v>
      </c>
      <c r="M24" s="112">
        <v>2.0</v>
      </c>
      <c r="N24" s="6">
        <v>3.0</v>
      </c>
      <c r="O24" s="6">
        <v>3.0</v>
      </c>
      <c r="P24" s="6">
        <f t="shared" ref="P24:P25" si="29">9-J24</f>
        <v>5</v>
      </c>
      <c r="Q24" s="6">
        <f t="shared" si="5"/>
        <v>17</v>
      </c>
      <c r="R24" s="110">
        <f>Q24</f>
        <v>17</v>
      </c>
      <c r="S24" s="110"/>
      <c r="T24" s="6"/>
      <c r="U24" s="111" t="str">
        <f>MID("xx1st2nd3rd4th5th6th7th8th",RANK($R24,R$6:R$29,0)*3,3)&amp;IF(COUNTIF(R$6:R$29,"="&amp;R24)=1,"","=")</f>
        <v>6th=</v>
      </c>
      <c r="V24" s="91"/>
      <c r="W24" s="91"/>
      <c r="X24" s="91"/>
      <c r="Y24" s="91"/>
      <c r="Z24" s="91"/>
      <c r="AA24" s="91"/>
    </row>
    <row r="25" ht="15.75" customHeight="1">
      <c r="A25" s="91"/>
      <c r="B25" s="91" t="s">
        <v>53</v>
      </c>
      <c r="C25" s="107" t="s">
        <v>11</v>
      </c>
      <c r="D25" s="108" t="s">
        <v>41</v>
      </c>
      <c r="E25" s="109">
        <f t="shared" ref="E25:F25" si="27">INDIRECT("'"&amp;$A$1&amp;"'!"&amp;$B25&amp;E$1)</f>
        <v>108</v>
      </c>
      <c r="F25" s="110">
        <f t="shared" si="27"/>
        <v>16</v>
      </c>
      <c r="G25" s="110">
        <f t="shared" si="28"/>
        <v>92</v>
      </c>
      <c r="H25" s="110"/>
      <c r="I25" s="110">
        <f>G25</f>
        <v>92</v>
      </c>
      <c r="J25" s="111">
        <f>RANK($I25,I$6:I$28,1)</f>
        <v>4</v>
      </c>
      <c r="K25" s="122">
        <v>3.0</v>
      </c>
      <c r="L25" s="122">
        <v>1.0</v>
      </c>
      <c r="M25" s="112">
        <v>4.0</v>
      </c>
      <c r="N25" s="6">
        <v>3.0</v>
      </c>
      <c r="O25" s="6">
        <v>3.0</v>
      </c>
      <c r="P25" s="6">
        <f t="shared" si="29"/>
        <v>5</v>
      </c>
      <c r="Q25" s="6">
        <f t="shared" si="5"/>
        <v>19</v>
      </c>
      <c r="R25" s="110"/>
      <c r="S25" s="110">
        <f>Q25</f>
        <v>19</v>
      </c>
      <c r="T25" s="6"/>
      <c r="U25" s="111" t="str">
        <f>MID("xx1st2nd3rd4th5th6th7th8th",RANK($S25,S$6:S$29,0)*3,3)&amp;IF(COUNTIF(S$6:S$29,"="&amp;S25)=1,"","=")</f>
        <v>6th</v>
      </c>
      <c r="V25" s="91"/>
      <c r="W25" s="91"/>
      <c r="X25" s="91"/>
      <c r="Y25" s="91"/>
      <c r="Z25" s="91"/>
      <c r="AA25" s="91"/>
    </row>
    <row r="26" ht="15.75" customHeight="1">
      <c r="A26" s="91"/>
      <c r="B26" s="91"/>
      <c r="C26" s="113" t="s">
        <v>11</v>
      </c>
      <c r="D26" s="114" t="s">
        <v>42</v>
      </c>
      <c r="E26" s="115"/>
      <c r="F26" s="116">
        <f>SUM(F24:F25)</f>
        <v>35</v>
      </c>
      <c r="G26" s="116"/>
      <c r="H26" s="116"/>
      <c r="I26" s="116"/>
      <c r="J26" s="117"/>
      <c r="K26" s="118">
        <v>5.0</v>
      </c>
      <c r="L26" s="123">
        <v>3.0</v>
      </c>
      <c r="M26" s="120">
        <v>6.0</v>
      </c>
      <c r="N26" s="119">
        <v>6.0</v>
      </c>
      <c r="O26" s="119">
        <v>6.0</v>
      </c>
      <c r="P26" s="119">
        <f>SUM(P24:P25)</f>
        <v>10</v>
      </c>
      <c r="Q26" s="119">
        <f t="shared" si="5"/>
        <v>36</v>
      </c>
      <c r="R26" s="116"/>
      <c r="S26" s="116"/>
      <c r="T26" s="119">
        <f>Q26</f>
        <v>36</v>
      </c>
      <c r="U26" s="117" t="str">
        <f>MID("xx1st2nd3rd4th5th6th7th8th",RANK($T26,T$6:T$29,0)*3,3)&amp;IF(COUNTIF(T$6:T$29,"="&amp;T26)=1,"","=")</f>
        <v>6th</v>
      </c>
      <c r="V26" s="91"/>
      <c r="W26" s="91"/>
      <c r="X26" s="91"/>
      <c r="Y26" s="91"/>
      <c r="Z26" s="91"/>
      <c r="AA26" s="91"/>
    </row>
    <row r="27" ht="15.75" customHeight="1">
      <c r="A27" s="91"/>
      <c r="B27" s="91" t="s">
        <v>54</v>
      </c>
      <c r="C27" s="125" t="s">
        <v>12</v>
      </c>
      <c r="D27" s="108" t="s">
        <v>39</v>
      </c>
      <c r="E27" s="109">
        <f t="shared" ref="E27:F27" si="30">INDIRECT("'"&amp;$A$1&amp;"'!"&amp;$B27&amp;E$1)</f>
        <v>255</v>
      </c>
      <c r="F27" s="110">
        <f t="shared" si="30"/>
        <v>18</v>
      </c>
      <c r="G27" s="110">
        <f t="shared" ref="G27:G28" si="32">E27-F27+IF(F27&lt;5,(5-F27)*(F$32+1),0)</f>
        <v>237</v>
      </c>
      <c r="H27" s="110">
        <f>G27</f>
        <v>237</v>
      </c>
      <c r="I27" s="110"/>
      <c r="J27" s="111">
        <f>RANK($H27,H$6:H$28,1)</f>
        <v>8</v>
      </c>
      <c r="K27" s="124">
        <v>1.0</v>
      </c>
      <c r="L27" s="124">
        <v>3.0</v>
      </c>
      <c r="M27" s="112">
        <v>1.0</v>
      </c>
      <c r="N27" s="6">
        <v>1.0</v>
      </c>
      <c r="O27" s="6">
        <v>1.0</v>
      </c>
      <c r="P27" s="6">
        <f t="shared" ref="P27:P28" si="33">9-J27</f>
        <v>1</v>
      </c>
      <c r="Q27" s="6">
        <f t="shared" si="5"/>
        <v>8</v>
      </c>
      <c r="R27" s="110">
        <f>Q27</f>
        <v>8</v>
      </c>
      <c r="S27" s="110"/>
      <c r="T27" s="6"/>
      <c r="U27" s="111" t="str">
        <f>MID("xx1st2nd3rd4th5th6th7th8th",RANK($R27,R$6:R$29,0)*3,3)&amp;IF(COUNTIF(R$6:R$29,"="&amp;R27)=1,"","=")</f>
        <v>8th</v>
      </c>
      <c r="V27" s="91"/>
      <c r="W27" s="91"/>
      <c r="X27" s="91"/>
      <c r="Y27" s="91"/>
      <c r="Z27" s="91"/>
      <c r="AA27" s="91"/>
    </row>
    <row r="28" ht="15.75" customHeight="1">
      <c r="A28" s="91"/>
      <c r="B28" s="91" t="s">
        <v>55</v>
      </c>
      <c r="C28" s="107" t="s">
        <v>12</v>
      </c>
      <c r="D28" s="108" t="s">
        <v>41</v>
      </c>
      <c r="E28" s="109">
        <f t="shared" ref="E28:F28" si="31">INDIRECT("'"&amp;$A$1&amp;"'!"&amp;$B28&amp;E$1)</f>
        <v>175</v>
      </c>
      <c r="F28" s="110">
        <f t="shared" si="31"/>
        <v>10</v>
      </c>
      <c r="G28" s="110">
        <f t="shared" si="32"/>
        <v>165</v>
      </c>
      <c r="H28" s="110"/>
      <c r="I28" s="110">
        <f>G28</f>
        <v>165</v>
      </c>
      <c r="J28" s="111">
        <f>RANK($I28,I$6:I$28,1)</f>
        <v>7</v>
      </c>
      <c r="K28" s="122">
        <v>1.0</v>
      </c>
      <c r="L28" s="122">
        <v>2.0</v>
      </c>
      <c r="M28" s="112">
        <v>3.0</v>
      </c>
      <c r="N28" s="6">
        <v>1.0</v>
      </c>
      <c r="O28" s="6">
        <v>2.0</v>
      </c>
      <c r="P28" s="6">
        <f t="shared" si="33"/>
        <v>2</v>
      </c>
      <c r="Q28" s="6">
        <f t="shared" si="5"/>
        <v>11</v>
      </c>
      <c r="R28" s="110"/>
      <c r="S28" s="110">
        <f>Q28</f>
        <v>11</v>
      </c>
      <c r="T28" s="6"/>
      <c r="U28" s="111" t="str">
        <f>MID("xx1st2nd3rd4th5th6th7th8th",RANK($S28,S$6:S$29,0)*3,3)&amp;IF(COUNTIF(S$6:S$29,"="&amp;S28)=1,"","=")</f>
        <v>8th</v>
      </c>
      <c r="V28" s="91"/>
      <c r="W28" s="91"/>
      <c r="X28" s="91"/>
      <c r="Y28" s="91"/>
      <c r="Z28" s="91"/>
      <c r="AA28" s="91"/>
    </row>
    <row r="29" ht="15.75" customHeight="1">
      <c r="A29" s="91"/>
      <c r="B29" s="91"/>
      <c r="C29" s="127" t="s">
        <v>12</v>
      </c>
      <c r="D29" s="114" t="s">
        <v>42</v>
      </c>
      <c r="E29" s="118"/>
      <c r="F29" s="116">
        <f>SUM(F27:F28)</f>
        <v>28</v>
      </c>
      <c r="G29" s="128"/>
      <c r="H29" s="128"/>
      <c r="I29" s="128"/>
      <c r="J29" s="117"/>
      <c r="K29" s="118">
        <v>2.0</v>
      </c>
      <c r="L29" s="123">
        <v>5.0</v>
      </c>
      <c r="M29" s="120">
        <v>4.0</v>
      </c>
      <c r="N29" s="119">
        <v>2.0</v>
      </c>
      <c r="O29" s="119">
        <v>3.0</v>
      </c>
      <c r="P29" s="119">
        <f>SUM(P27:P28)</f>
        <v>3</v>
      </c>
      <c r="Q29" s="119">
        <f t="shared" si="5"/>
        <v>19</v>
      </c>
      <c r="R29" s="128"/>
      <c r="S29" s="128"/>
      <c r="T29" s="119">
        <f>Q29</f>
        <v>19</v>
      </c>
      <c r="U29" s="117" t="str">
        <f>MID("xx1st2nd3rd4th5th6th7th8th",RANK($T29,T$6:T$29,0)*3,3)&amp;IF(COUNTIF(T$6:T$29,"="&amp;T29)=1,"","=")</f>
        <v>8th</v>
      </c>
      <c r="V29" s="91"/>
      <c r="W29" s="91"/>
      <c r="X29" s="91"/>
      <c r="Y29" s="91"/>
      <c r="Z29" s="91"/>
      <c r="AA29" s="91"/>
    </row>
    <row r="30" ht="15.75" customHeight="1">
      <c r="A30" s="91"/>
      <c r="B30" s="91"/>
      <c r="C30" s="129"/>
      <c r="D30" s="130" t="s">
        <v>56</v>
      </c>
      <c r="E30" s="131"/>
      <c r="F30" s="132">
        <f>F6+F9+F12+F15+F18+F21+F27+F24</f>
        <v>194</v>
      </c>
      <c r="G30" s="110"/>
      <c r="H30" s="110"/>
      <c r="I30" s="110"/>
      <c r="J30" s="133"/>
      <c r="K30" s="134"/>
      <c r="L30" s="135"/>
      <c r="M30" s="135"/>
      <c r="N30" s="135"/>
      <c r="O30" s="135"/>
      <c r="P30" s="135"/>
      <c r="Q30" s="135"/>
      <c r="R30" s="110"/>
      <c r="S30" s="110"/>
      <c r="T30" s="135"/>
      <c r="U30" s="133"/>
      <c r="V30" s="91"/>
      <c r="W30" s="91"/>
      <c r="X30" s="91"/>
      <c r="Y30" s="91"/>
      <c r="Z30" s="91"/>
      <c r="AA30" s="91"/>
    </row>
    <row r="31" ht="15.75" customHeight="1">
      <c r="A31" s="91"/>
      <c r="B31" s="91"/>
      <c r="C31" s="129"/>
      <c r="D31" s="136" t="s">
        <v>57</v>
      </c>
      <c r="E31" s="93"/>
      <c r="F31" s="137">
        <f>F7+F10+F13+F16+F19+F22+F25+F28</f>
        <v>111</v>
      </c>
      <c r="G31" s="110"/>
      <c r="H31" s="110"/>
      <c r="I31" s="110"/>
      <c r="J31" s="133"/>
      <c r="K31" s="134"/>
      <c r="L31" s="135"/>
      <c r="M31" s="135"/>
      <c r="N31" s="135"/>
      <c r="O31" s="135"/>
      <c r="P31" s="135"/>
      <c r="Q31" s="135"/>
      <c r="R31" s="110"/>
      <c r="S31" s="110"/>
      <c r="T31" s="135"/>
      <c r="U31" s="133"/>
      <c r="V31" s="91"/>
      <c r="W31" s="91"/>
      <c r="X31" s="91"/>
      <c r="Y31" s="91"/>
      <c r="Z31" s="91"/>
      <c r="AA31" s="91"/>
    </row>
    <row r="32" ht="15.75" customHeight="1">
      <c r="A32" s="91"/>
      <c r="B32" s="91"/>
      <c r="C32" s="138"/>
      <c r="D32" s="139" t="s">
        <v>4</v>
      </c>
      <c r="E32" s="140"/>
      <c r="F32" s="141">
        <f>F8+F11+F14++F17+F20+F23+F26+F29</f>
        <v>305</v>
      </c>
      <c r="G32" s="142"/>
      <c r="H32" s="142"/>
      <c r="I32" s="142"/>
      <c r="J32" s="143"/>
      <c r="K32" s="138"/>
      <c r="L32" s="142"/>
      <c r="M32" s="142"/>
      <c r="N32" s="142"/>
      <c r="O32" s="142"/>
      <c r="P32" s="142"/>
      <c r="Q32" s="142"/>
      <c r="R32" s="142"/>
      <c r="S32" s="142"/>
      <c r="T32" s="142"/>
      <c r="U32" s="143"/>
      <c r="V32" s="91"/>
      <c r="W32" s="91"/>
      <c r="X32" s="91"/>
      <c r="Y32" s="91"/>
      <c r="Z32" s="91"/>
      <c r="AA32" s="91"/>
    </row>
    <row r="33" ht="15.75" customHeight="1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ht="15.75" customHeight="1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ht="15.75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ht="15.75" customHeight="1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ht="15.75" customHeight="1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ht="15.75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ht="15.75" customHeight="1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ht="15.7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ht="15.75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ht="15.7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ht="15.75" customHeight="1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ht="15.75" customHeight="1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ht="15.75" customHeight="1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ht="15.75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ht="15.75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ht="15.75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ht="15.75" customHeight="1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  <row r="50" ht="15.75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</row>
    <row r="51" ht="15.75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</row>
    <row r="52" ht="15.75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</row>
    <row r="53" ht="15.75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</row>
    <row r="54" ht="15.75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</row>
    <row r="55" ht="15.75" customHeight="1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</row>
    <row r="56" ht="15.75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</row>
    <row r="57" ht="15.75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</row>
    <row r="58" ht="15.75" customHeight="1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</row>
    <row r="59" ht="15.75" customHeight="1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</row>
    <row r="60" ht="15.75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</row>
    <row r="61" ht="15.75" customHeight="1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</row>
    <row r="62" ht="15.75" customHeight="1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</row>
    <row r="63" ht="15.75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</row>
    <row r="64" ht="15.75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</row>
    <row r="65" ht="15.75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</row>
    <row r="66" ht="15.75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</row>
    <row r="67" ht="15.75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</row>
    <row r="68" ht="15.75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</row>
    <row r="69" ht="15.75" customHeight="1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</row>
    <row r="70" ht="15.75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</row>
    <row r="71" ht="15.75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</row>
    <row r="72" ht="15.75" customHeight="1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</row>
    <row r="73" ht="15.75" customHeight="1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</row>
    <row r="74" ht="15.75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</row>
    <row r="75" ht="15.75" customHeight="1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</row>
    <row r="76" ht="15.75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</row>
    <row r="77" ht="15.75" customHeight="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</row>
    <row r="78" ht="15.75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</row>
    <row r="79" ht="15.75" customHeight="1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</row>
    <row r="80" ht="15.75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</row>
    <row r="81" ht="15.75" customHeight="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</row>
    <row r="82" ht="15.75" customHeight="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</row>
    <row r="83" ht="15.75" customHeight="1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</row>
    <row r="84" ht="15.75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</row>
    <row r="85" ht="15.75" customHeight="1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</row>
    <row r="86" ht="15.75" customHeight="1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</row>
    <row r="87" ht="15.75" customHeight="1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</row>
    <row r="88" ht="15.75" customHeight="1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</row>
    <row r="89" ht="15.7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</row>
    <row r="90" ht="15.7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</row>
    <row r="91" ht="15.75" customHeight="1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</row>
    <row r="92" ht="15.75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</row>
    <row r="93" ht="15.75" customHeight="1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</row>
    <row r="94" ht="15.75" customHeight="1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</row>
    <row r="95" ht="15.75" customHeight="1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</row>
    <row r="96" ht="15.75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</row>
    <row r="97" ht="15.75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</row>
    <row r="98" ht="15.75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</row>
    <row r="99" ht="15.75" customHeight="1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</row>
    <row r="100" ht="15.75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</row>
    <row r="101" ht="15.75" customHeigh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</row>
    <row r="102" ht="15.75" customHeigh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</row>
    <row r="103" ht="15.75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</row>
    <row r="104" ht="15.75" customHeigh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</row>
    <row r="105" ht="15.75" customHeigh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</row>
    <row r="106" ht="15.75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</row>
    <row r="107" ht="15.75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</row>
    <row r="108" ht="15.75" customHeigh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</row>
    <row r="109" ht="15.75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</row>
    <row r="110" ht="15.75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</row>
    <row r="111" ht="15.75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</row>
    <row r="112" ht="15.75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</row>
    <row r="113" ht="15.75" customHeight="1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</row>
    <row r="114" ht="15.75" customHeigh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</row>
    <row r="115" ht="15.7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</row>
    <row r="116" ht="15.75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</row>
    <row r="117" ht="15.75" customHeight="1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</row>
    <row r="118" ht="15.75" customHeigh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</row>
    <row r="119" ht="15.75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</row>
    <row r="120" ht="15.75" customHeight="1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</row>
    <row r="121" ht="15.75" customHeight="1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</row>
    <row r="122" ht="15.75" customHeight="1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</row>
    <row r="123" ht="15.75" customHeigh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</row>
    <row r="124" ht="15.75" customHeight="1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</row>
    <row r="125" ht="15.75" customHeight="1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</row>
    <row r="126" ht="15.75" customHeight="1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</row>
    <row r="127" ht="15.75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</row>
    <row r="128" ht="15.75" customHeight="1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</row>
    <row r="129" ht="15.75" customHeigh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</row>
    <row r="130" ht="15.75" customHeigh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</row>
    <row r="131" ht="15.75" customHeight="1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</row>
    <row r="132" ht="15.75" customHeigh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</row>
    <row r="133" ht="15.75" customHeight="1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</row>
    <row r="134" ht="15.75" customHeight="1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</row>
    <row r="135" ht="15.75" customHeight="1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</row>
    <row r="136" ht="15.75" customHeigh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</row>
    <row r="137" ht="15.75" customHeight="1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</row>
    <row r="138" ht="15.75" customHeight="1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</row>
    <row r="139" ht="15.75" customHeight="1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</row>
    <row r="140" ht="15.75" customHeight="1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</row>
    <row r="141" ht="15.75" customHeight="1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</row>
    <row r="142" ht="15.75" customHeight="1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</row>
    <row r="143" ht="15.75" customHeight="1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</row>
    <row r="144" ht="15.75" customHeight="1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</row>
    <row r="145" ht="15.75" customHeigh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</row>
    <row r="146" ht="15.75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</row>
    <row r="147" ht="15.75" customHeight="1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</row>
    <row r="148" ht="15.75" customHeigh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</row>
    <row r="149" ht="15.75" customHeight="1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</row>
    <row r="150" ht="15.75" customHeigh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</row>
    <row r="151" ht="15.75" customHeigh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</row>
    <row r="152" ht="15.75" customHeigh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</row>
    <row r="153" ht="15.75" customHeight="1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</row>
    <row r="154" ht="15.75" customHeigh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</row>
    <row r="155" ht="15.75" customHeight="1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</row>
    <row r="156" ht="15.75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</row>
    <row r="157" ht="15.75" customHeight="1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</row>
    <row r="158" ht="15.75" customHeight="1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</row>
    <row r="159" ht="15.75" customHeight="1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</row>
    <row r="160" ht="15.75" customHeight="1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</row>
    <row r="161" ht="15.75" customHeigh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</row>
    <row r="162" ht="15.75" customHeigh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</row>
    <row r="163" ht="15.75" customHeigh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</row>
    <row r="164" ht="15.75" customHeigh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</row>
    <row r="165" ht="15.75" customHeigh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</row>
    <row r="166" ht="15.75" customHeight="1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</row>
    <row r="167" ht="15.75" customHeigh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</row>
    <row r="168" ht="15.75" customHeight="1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</row>
    <row r="169" ht="15.75" customHeight="1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</row>
    <row r="170" ht="15.75" customHeight="1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</row>
    <row r="171" ht="15.75" customHeight="1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</row>
    <row r="172" ht="15.75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</row>
    <row r="173" ht="15.75" customHeight="1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</row>
    <row r="174" ht="15.75" customHeigh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</row>
    <row r="175" ht="15.75" customHeight="1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</row>
    <row r="176" ht="15.75" customHeight="1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</row>
    <row r="177" ht="15.75" customHeigh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</row>
    <row r="178" ht="15.75" customHeigh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</row>
    <row r="179" ht="15.75" customHeight="1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</row>
    <row r="180" ht="15.75" customHeight="1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</row>
    <row r="181" ht="15.75" customHeigh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</row>
    <row r="182" ht="15.75" customHeight="1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</row>
    <row r="183" ht="15.75" customHeight="1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</row>
    <row r="184" ht="15.75" customHeight="1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</row>
    <row r="185" ht="15.75" customHeight="1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</row>
    <row r="186" ht="15.75" customHeight="1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</row>
    <row r="187" ht="15.75" customHeight="1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</row>
    <row r="188" ht="15.75" customHeight="1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</row>
    <row r="189" ht="15.75" customHeight="1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</row>
    <row r="190" ht="15.75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</row>
    <row r="191" ht="15.75" customHeight="1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</row>
    <row r="192" ht="15.75" customHeight="1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</row>
    <row r="193" ht="15.75" customHeight="1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</row>
    <row r="194" ht="15.75" customHeight="1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</row>
    <row r="195" ht="15.75" customHeight="1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</row>
    <row r="196" ht="15.75" customHeight="1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</row>
    <row r="197" ht="15.75" customHeight="1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</row>
    <row r="198" ht="15.75" customHeight="1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</row>
    <row r="199" ht="15.75" customHeight="1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</row>
    <row r="200" ht="15.75" customHeight="1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</row>
    <row r="201" ht="15.75" customHeight="1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</row>
    <row r="202" ht="15.75" customHeight="1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</row>
    <row r="203" ht="15.75" customHeight="1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</row>
    <row r="204" ht="15.75" customHeight="1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</row>
    <row r="205" ht="15.75" customHeight="1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</row>
    <row r="206" ht="15.75" customHeight="1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</row>
    <row r="207" ht="15.75" customHeight="1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</row>
    <row r="208" ht="15.75" customHeight="1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</row>
    <row r="209" ht="15.75" customHeight="1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</row>
    <row r="210" ht="15.75" customHeight="1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</row>
    <row r="211" ht="15.75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</row>
    <row r="212" ht="15.75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</row>
    <row r="213" ht="15.75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</row>
    <row r="214" ht="15.75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</row>
    <row r="215" ht="15.75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</row>
    <row r="216" ht="15.75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</row>
    <row r="217" ht="15.75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</row>
    <row r="218" ht="15.75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</row>
    <row r="219" ht="15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</row>
    <row r="220" ht="15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</row>
    <row r="221" ht="15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</row>
    <row r="222" ht="15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</row>
    <row r="223" ht="15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</row>
    <row r="224" ht="15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</row>
    <row r="225" ht="15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</row>
    <row r="226" ht="15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</row>
    <row r="227" ht="15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</row>
    <row r="228" ht="15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</row>
    <row r="229" ht="15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</row>
    <row r="230" ht="15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</row>
    <row r="231" ht="15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</row>
    <row r="232" ht="15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</row>
    <row r="233" ht="15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</row>
    <row r="234" ht="15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</row>
    <row r="235" ht="15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</row>
    <row r="236" ht="15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</row>
    <row r="237" ht="15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</row>
    <row r="238" ht="15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</row>
    <row r="239" ht="15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</row>
    <row r="240" ht="15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</row>
    <row r="241" ht="15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</row>
    <row r="242" ht="15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</row>
    <row r="243" ht="15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</row>
    <row r="244" ht="15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</row>
    <row r="245" ht="15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</row>
    <row r="246" ht="15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</row>
    <row r="247" ht="15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</row>
    <row r="248" ht="15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</row>
    <row r="249" ht="15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</row>
    <row r="250" ht="15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</row>
    <row r="251" ht="15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</row>
    <row r="252" ht="15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</row>
    <row r="253" ht="15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</row>
    <row r="254" ht="15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</row>
    <row r="255" ht="15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</row>
    <row r="256" ht="15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</row>
    <row r="257" ht="15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</row>
    <row r="258" ht="15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</row>
    <row r="259" ht="15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</row>
    <row r="260" ht="15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</row>
    <row r="261" ht="15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</row>
    <row r="262" ht="15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</row>
    <row r="263" ht="15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</row>
    <row r="264" ht="15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</row>
    <row r="265" ht="15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</row>
    <row r="266" ht="15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</row>
    <row r="267" ht="15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</row>
    <row r="268" ht="15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</row>
    <row r="269" ht="15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</row>
    <row r="270" ht="15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</row>
    <row r="271" ht="15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</row>
    <row r="272" ht="15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</row>
    <row r="273" ht="15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</row>
    <row r="274" ht="15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</row>
    <row r="275" ht="15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</row>
    <row r="276" ht="15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</row>
    <row r="277" ht="15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</row>
    <row r="278" ht="15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</row>
    <row r="279" ht="15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</row>
    <row r="280" ht="15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</row>
    <row r="281" ht="15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</row>
    <row r="282" ht="15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</row>
    <row r="283" ht="15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</row>
    <row r="284" ht="15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</row>
    <row r="285" ht="15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</row>
    <row r="286" ht="15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</row>
    <row r="287" ht="15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</row>
    <row r="288" ht="15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</row>
    <row r="289" ht="15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</row>
    <row r="290" ht="15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</row>
    <row r="291" ht="15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</row>
    <row r="292" ht="15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</row>
    <row r="293" ht="15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</row>
    <row r="294" ht="15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</row>
    <row r="295" ht="15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</row>
    <row r="296" ht="15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</row>
    <row r="297" ht="15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</row>
    <row r="298" ht="15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</row>
    <row r="299" ht="15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</row>
    <row r="300" ht="15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</row>
    <row r="301" ht="15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</row>
    <row r="302" ht="15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</row>
    <row r="303" ht="15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</row>
    <row r="304" ht="15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</row>
    <row r="305" ht="15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</row>
    <row r="306" ht="15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</row>
    <row r="307" ht="15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</row>
    <row r="308" ht="15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</row>
    <row r="309" ht="15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</row>
    <row r="310" ht="15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</row>
    <row r="311" ht="15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</row>
    <row r="312" ht="15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</row>
    <row r="313" ht="15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</row>
    <row r="314" ht="15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</row>
    <row r="315" ht="15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</row>
    <row r="316" ht="15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</row>
    <row r="317" ht="15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</row>
    <row r="318" ht="15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</row>
    <row r="319" ht="15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</row>
    <row r="320" ht="15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</row>
    <row r="321" ht="15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</row>
    <row r="322" ht="15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</row>
    <row r="323" ht="15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</row>
    <row r="324" ht="15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</row>
    <row r="325" ht="15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</row>
    <row r="326" ht="15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</row>
    <row r="327" ht="15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</row>
    <row r="328" ht="15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</row>
    <row r="329" ht="15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</row>
    <row r="330" ht="15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</row>
    <row r="331" ht="15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</row>
    <row r="332" ht="15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</row>
    <row r="333" ht="15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</row>
    <row r="334" ht="15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</row>
    <row r="335" ht="15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</row>
    <row r="336" ht="15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</row>
    <row r="337" ht="15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</row>
    <row r="338" ht="15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</row>
    <row r="339" ht="15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</row>
    <row r="340" ht="15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</row>
    <row r="341" ht="15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</row>
    <row r="342" ht="15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</row>
    <row r="343" ht="15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</row>
    <row r="344" ht="15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</row>
    <row r="345" ht="15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</row>
    <row r="346" ht="15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</row>
    <row r="347" ht="15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</row>
    <row r="348" ht="15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</row>
    <row r="349" ht="15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</row>
    <row r="350" ht="15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</row>
    <row r="351" ht="15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</row>
    <row r="352" ht="15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</row>
    <row r="353" ht="15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</row>
    <row r="354" ht="15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</row>
    <row r="355" ht="15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</row>
    <row r="356" ht="15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</row>
    <row r="357" ht="15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</row>
    <row r="358" ht="15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</row>
    <row r="359" ht="15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</row>
    <row r="360" ht="15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</row>
    <row r="361" ht="15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</row>
    <row r="362" ht="15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</row>
    <row r="363" ht="15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</row>
    <row r="364" ht="15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</row>
    <row r="365" ht="15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</row>
    <row r="366" ht="15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</row>
    <row r="367" ht="15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</row>
    <row r="368" ht="15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</row>
    <row r="369" ht="15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</row>
    <row r="370" ht="15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</row>
    <row r="371" ht="15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</row>
    <row r="372" ht="15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</row>
    <row r="373" ht="15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</row>
    <row r="374" ht="15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</row>
    <row r="375" ht="15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</row>
    <row r="376" ht="15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</row>
    <row r="377" ht="15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</row>
    <row r="378" ht="15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</row>
    <row r="379" ht="15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</row>
    <row r="380" ht="15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</row>
    <row r="381" ht="15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</row>
    <row r="382" ht="15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</row>
    <row r="383" ht="15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</row>
    <row r="384" ht="15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</row>
    <row r="385" ht="15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</row>
    <row r="386" ht="15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</row>
    <row r="387" ht="15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</row>
    <row r="388" ht="15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</row>
    <row r="389" ht="15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</row>
    <row r="390" ht="15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</row>
    <row r="391" ht="15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</row>
    <row r="392" ht="15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</row>
    <row r="393" ht="15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</row>
    <row r="394" ht="15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</row>
    <row r="395" ht="15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</row>
    <row r="396" ht="15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</row>
    <row r="397" ht="15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</row>
    <row r="398" ht="15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</row>
    <row r="399" ht="15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</row>
    <row r="400" ht="15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</row>
    <row r="401" ht="15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</row>
    <row r="402" ht="15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</row>
    <row r="403" ht="15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</row>
    <row r="404" ht="15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</row>
    <row r="405" ht="15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</row>
    <row r="406" ht="15.75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</row>
    <row r="407" ht="15.75" customHeight="1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  <c r="AA407" s="91"/>
    </row>
    <row r="408" ht="15.75" customHeight="1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  <c r="AA408" s="91"/>
    </row>
    <row r="409" ht="15.75" customHeight="1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</row>
    <row r="410" ht="15.75" customHeight="1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  <c r="AA410" s="91"/>
    </row>
    <row r="411" ht="15.75" customHeight="1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</row>
    <row r="412" ht="15.75" customHeight="1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  <c r="AA412" s="91"/>
    </row>
    <row r="413" ht="15.75" customHeight="1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  <c r="AA413" s="91"/>
    </row>
    <row r="414" ht="15.75" customHeight="1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  <c r="AA414" s="91"/>
    </row>
    <row r="415" ht="15.75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</row>
    <row r="416" ht="15.75" customHeight="1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  <c r="AA416" s="91"/>
    </row>
    <row r="417" ht="15.75" customHeight="1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</row>
    <row r="418" ht="15.75" customHeight="1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</row>
    <row r="419" ht="15.75" customHeight="1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  <c r="AA419" s="91"/>
    </row>
    <row r="420" ht="15.75" customHeight="1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</row>
    <row r="421" ht="15.75" customHeight="1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</row>
    <row r="422" ht="15.75" customHeight="1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  <c r="AA422" s="91"/>
    </row>
    <row r="423" ht="15.75" customHeight="1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</row>
    <row r="424" ht="15.75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</row>
    <row r="425" ht="15.75" customHeight="1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</row>
    <row r="426" ht="15.75" customHeight="1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  <c r="AA426" s="91"/>
    </row>
    <row r="427" ht="15.75" customHeight="1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</row>
    <row r="428" ht="15.75" customHeight="1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</row>
    <row r="429" ht="15.75" customHeight="1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</row>
    <row r="430" ht="15.75" customHeight="1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</row>
    <row r="431" ht="15.75" customHeight="1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</row>
    <row r="432" ht="15.75" customHeight="1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</row>
    <row r="433" ht="15.75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</row>
    <row r="434" ht="15.75" customHeight="1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</row>
    <row r="435" ht="15.75" customHeight="1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</row>
    <row r="436" ht="15.75" customHeight="1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</row>
    <row r="437" ht="15.75" customHeight="1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</row>
    <row r="438" ht="15.75" customHeight="1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</row>
    <row r="439" ht="15.75" customHeight="1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</row>
    <row r="440" ht="15.75" customHeight="1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</row>
    <row r="441" ht="15.75" customHeight="1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</row>
    <row r="442" ht="15.75" customHeight="1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</row>
    <row r="443" ht="15.75" customHeight="1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</row>
    <row r="444" ht="15.75" customHeight="1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</row>
    <row r="445" ht="15.75" customHeight="1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</row>
    <row r="446" ht="15.75" customHeight="1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</row>
    <row r="447" ht="15.75" customHeight="1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</row>
    <row r="448" ht="15.75" customHeight="1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</row>
    <row r="449" ht="15.75" customHeight="1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</row>
    <row r="450" ht="15.75" customHeight="1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</row>
    <row r="451" ht="15.75" customHeight="1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</row>
    <row r="452" ht="15.75" customHeight="1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</row>
    <row r="453" ht="15.75" customHeight="1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</row>
    <row r="454" ht="15.75" customHeight="1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</row>
    <row r="455" ht="15.75" customHeight="1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</row>
    <row r="456" ht="15.75" customHeight="1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</row>
    <row r="457" ht="15.75" customHeight="1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</row>
    <row r="458" ht="15.75" customHeight="1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</row>
    <row r="459" ht="15.75" customHeight="1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</row>
    <row r="460" ht="15.75" customHeight="1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</row>
    <row r="461" ht="15.75" customHeight="1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</row>
    <row r="462" ht="15.75" customHeight="1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</row>
    <row r="463" ht="15.75" customHeight="1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</row>
    <row r="464" ht="15.75" customHeight="1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</row>
    <row r="465" ht="15.75" customHeight="1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</row>
    <row r="466" ht="15.75" customHeight="1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</row>
    <row r="467" ht="15.75" customHeight="1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</row>
    <row r="468" ht="15.75" customHeight="1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</row>
    <row r="469" ht="15.75" customHeight="1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</row>
    <row r="470" ht="15.75" customHeight="1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</row>
    <row r="471" ht="15.75" customHeight="1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</row>
    <row r="472" ht="15.75" customHeight="1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</row>
    <row r="473" ht="15.75" customHeight="1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</row>
    <row r="474" ht="15.75" customHeight="1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</row>
    <row r="475" ht="15.75" customHeight="1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</row>
    <row r="476" ht="15.75" customHeight="1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</row>
    <row r="477" ht="15.75" customHeight="1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</row>
    <row r="478" ht="15.75" customHeight="1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</row>
    <row r="479" ht="15.75" customHeight="1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</row>
    <row r="480" ht="15.75" customHeight="1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</row>
    <row r="481" ht="15.75" customHeight="1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</row>
    <row r="482" ht="15.75" customHeight="1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</row>
    <row r="483" ht="15.75" customHeight="1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</row>
    <row r="484" ht="15.75" customHeight="1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</row>
    <row r="485" ht="15.75" customHeight="1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</row>
    <row r="486" ht="15.75" customHeight="1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</row>
    <row r="487" ht="15.75" customHeight="1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</row>
    <row r="488" ht="15.75" customHeight="1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</row>
    <row r="489" ht="15.75" customHeight="1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</row>
    <row r="490" ht="15.75" customHeight="1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</row>
    <row r="491" ht="15.75" customHeight="1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</row>
    <row r="492" ht="15.75" customHeight="1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</row>
    <row r="493" ht="15.75" customHeight="1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</row>
    <row r="494" ht="15.75" customHeight="1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</row>
    <row r="495" ht="15.75" customHeight="1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</row>
    <row r="496" ht="15.75" customHeight="1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</row>
    <row r="497" ht="15.75" customHeight="1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</row>
    <row r="498" ht="15.75" customHeight="1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</row>
    <row r="499" ht="15.75" customHeight="1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</row>
    <row r="500" ht="15.75" customHeight="1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</row>
    <row r="501" ht="15.75" customHeight="1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</row>
    <row r="502" ht="15.75" customHeight="1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</row>
    <row r="503" ht="15.75" customHeight="1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</row>
    <row r="504" ht="15.75" customHeight="1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</row>
    <row r="505" ht="15.75" customHeight="1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</row>
    <row r="506" ht="15.75" customHeight="1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</row>
    <row r="507" ht="15.75" customHeight="1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</row>
    <row r="508" ht="15.75" customHeight="1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</row>
    <row r="509" ht="15.75" customHeight="1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</row>
    <row r="510" ht="15.75" customHeight="1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</row>
    <row r="511" ht="15.75" customHeight="1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</row>
    <row r="512" ht="15.75" customHeight="1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</row>
    <row r="513" ht="15.75" customHeight="1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</row>
    <row r="514" ht="15.75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</row>
    <row r="515" ht="15.75" customHeight="1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</row>
    <row r="516" ht="15.75" customHeight="1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</row>
    <row r="517" ht="15.75" customHeight="1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</row>
    <row r="518" ht="15.75" customHeight="1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</row>
    <row r="519" ht="15.75" customHeight="1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</row>
    <row r="520" ht="15.75" customHeight="1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</row>
    <row r="521" ht="15.75" customHeight="1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</row>
    <row r="522" ht="15.75" customHeight="1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</row>
    <row r="523" ht="15.75" customHeight="1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</row>
    <row r="524" ht="15.75" customHeight="1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</row>
    <row r="525" ht="15.7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</row>
    <row r="526" ht="15.7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</row>
    <row r="527" ht="15.7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</row>
    <row r="528" ht="15.75" customHeight="1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</row>
    <row r="529" ht="15.75" customHeight="1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</row>
    <row r="530" ht="15.7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</row>
    <row r="531" ht="15.75" customHeight="1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</row>
    <row r="532" ht="15.75" customHeight="1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</row>
    <row r="533" ht="15.75" customHeight="1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</row>
    <row r="534" ht="15.75" customHeight="1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</row>
    <row r="535" ht="15.75" customHeight="1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</row>
    <row r="536" ht="15.75" customHeight="1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</row>
    <row r="537" ht="15.75" customHeight="1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</row>
    <row r="538" ht="15.75" customHeight="1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</row>
    <row r="539" ht="15.75" customHeight="1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</row>
    <row r="540" ht="15.75" customHeight="1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</row>
    <row r="541" ht="15.75" customHeight="1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</row>
    <row r="542" ht="15.75" customHeight="1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</row>
    <row r="543" ht="15.75" customHeight="1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</row>
    <row r="544" ht="15.75" customHeight="1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</row>
    <row r="545" ht="15.75" customHeight="1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</row>
    <row r="546" ht="15.75" customHeight="1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</row>
    <row r="547" ht="15.75" customHeight="1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</row>
    <row r="548" ht="15.75" customHeight="1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</row>
    <row r="549" ht="15.75" customHeight="1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</row>
    <row r="550" ht="15.75" customHeight="1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</row>
    <row r="551" ht="15.75" customHeight="1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</row>
    <row r="552" ht="15.75" customHeight="1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</row>
    <row r="553" ht="15.75" customHeight="1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</row>
    <row r="554" ht="15.75" customHeight="1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</row>
    <row r="555" ht="15.75" customHeight="1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</row>
    <row r="556" ht="15.75" customHeight="1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</row>
    <row r="557" ht="15.75" customHeight="1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</row>
    <row r="558" ht="15.75" customHeight="1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</row>
    <row r="559" ht="15.75" customHeight="1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</row>
    <row r="560" ht="15.75" customHeight="1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</row>
    <row r="561" ht="15.75" customHeight="1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</row>
    <row r="562" ht="15.75" customHeight="1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</row>
    <row r="563" ht="15.75" customHeight="1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</row>
    <row r="564" ht="15.75" customHeight="1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</row>
    <row r="565" ht="15.75" customHeight="1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</row>
    <row r="566" ht="15.75" customHeight="1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</row>
    <row r="567" ht="15.75" customHeight="1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</row>
    <row r="568" ht="15.75" customHeight="1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</row>
    <row r="569" ht="15.75" customHeight="1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</row>
    <row r="570" ht="15.75" customHeight="1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</row>
    <row r="571" ht="15.75" customHeight="1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</row>
    <row r="572" ht="15.75" customHeight="1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</row>
    <row r="573" ht="15.75" customHeight="1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</row>
    <row r="574" ht="15.75" customHeight="1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</row>
    <row r="575" ht="15.75" customHeight="1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</row>
    <row r="576" ht="15.75" customHeight="1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</row>
    <row r="577" ht="15.75" customHeight="1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</row>
    <row r="578" ht="15.75" customHeight="1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</row>
    <row r="579" ht="15.75" customHeight="1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</row>
    <row r="580" ht="15.75" customHeight="1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</row>
    <row r="581" ht="15.75" customHeight="1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</row>
    <row r="582" ht="15.75" customHeight="1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</row>
    <row r="583" ht="15.75" customHeight="1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</row>
    <row r="584" ht="15.75" customHeight="1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</row>
    <row r="585" ht="15.75" customHeight="1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</row>
    <row r="586" ht="15.75" customHeight="1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</row>
    <row r="587" ht="15.75" customHeight="1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</row>
    <row r="588" ht="15.75" customHeight="1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</row>
    <row r="589" ht="15.75" customHeight="1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</row>
    <row r="590" ht="15.75" customHeight="1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</row>
    <row r="591" ht="15.75" customHeight="1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</row>
    <row r="592" ht="15.75" customHeight="1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</row>
    <row r="593" ht="15.75" customHeight="1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</row>
    <row r="594" ht="15.75" customHeight="1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</row>
    <row r="595" ht="15.75" customHeight="1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</row>
    <row r="596" ht="15.75" customHeight="1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</row>
    <row r="597" ht="15.75" customHeight="1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</row>
    <row r="598" ht="15.75" customHeight="1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</row>
    <row r="599" ht="15.75" customHeight="1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</row>
    <row r="600" ht="15.75" customHeight="1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</row>
    <row r="601" ht="15.75" customHeight="1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</row>
    <row r="602" ht="15.75" customHeight="1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</row>
    <row r="603" ht="15.75" customHeight="1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</row>
    <row r="604" ht="15.75" customHeight="1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</row>
    <row r="605" ht="15.75" customHeight="1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</row>
    <row r="606" ht="15.75" customHeight="1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</row>
    <row r="607" ht="15.75" customHeight="1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</row>
    <row r="608" ht="15.75" customHeight="1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</row>
    <row r="609" ht="15.75" customHeight="1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</row>
    <row r="610" ht="15.75" customHeight="1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</row>
    <row r="611" ht="15.75" customHeight="1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</row>
    <row r="612" ht="15.75" customHeight="1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</row>
    <row r="613" ht="15.75" customHeight="1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</row>
    <row r="614" ht="15.75" customHeight="1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</row>
    <row r="615" ht="15.75" customHeight="1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</row>
    <row r="616" ht="15.75" customHeight="1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</row>
    <row r="617" ht="15.75" customHeight="1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</row>
    <row r="618" ht="15.75" customHeight="1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</row>
    <row r="619" ht="15.75" customHeight="1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</row>
    <row r="620" ht="15.75" customHeight="1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</row>
    <row r="621" ht="15.75" customHeight="1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</row>
    <row r="622" ht="15.75" customHeight="1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</row>
    <row r="623" ht="15.75" customHeight="1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</row>
    <row r="624" ht="15.75" customHeight="1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</row>
    <row r="625" ht="15.75" customHeight="1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</row>
    <row r="626" ht="15.75" customHeight="1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</row>
    <row r="627" ht="15.75" customHeight="1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</row>
    <row r="628" ht="15.75" customHeight="1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</row>
    <row r="629" ht="15.75" customHeight="1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</row>
    <row r="630" ht="15.75" customHeight="1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</row>
    <row r="631" ht="15.75" customHeight="1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</row>
    <row r="632" ht="15.75" customHeight="1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</row>
    <row r="633" ht="15.75" customHeight="1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</row>
    <row r="634" ht="15.75" customHeight="1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</row>
    <row r="635" ht="15.75" customHeight="1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</row>
    <row r="636" ht="15.75" customHeight="1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</row>
    <row r="637" ht="15.75" customHeight="1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</row>
    <row r="638" ht="15.75" customHeight="1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</row>
    <row r="639" ht="15.75" customHeight="1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</row>
    <row r="640" ht="15.75" customHeight="1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</row>
    <row r="641" ht="15.75" customHeight="1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</row>
    <row r="642" ht="15.75" customHeight="1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</row>
    <row r="643" ht="15.75" customHeight="1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</row>
    <row r="644" ht="15.75" customHeight="1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</row>
    <row r="645" ht="15.75" customHeight="1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</row>
    <row r="646" ht="15.75" customHeight="1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</row>
    <row r="647" ht="15.75" customHeight="1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</row>
    <row r="648" ht="15.75" customHeight="1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</row>
    <row r="649" ht="15.75" customHeight="1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</row>
    <row r="650" ht="15.75" customHeight="1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</row>
    <row r="651" ht="15.75" customHeight="1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</row>
    <row r="652" ht="15.75" customHeight="1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</row>
    <row r="653" ht="15.75" customHeight="1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</row>
    <row r="654" ht="15.75" customHeight="1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</row>
    <row r="655" ht="15.75" customHeight="1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</row>
    <row r="656" ht="15.75" customHeight="1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</row>
    <row r="657" ht="15.75" customHeight="1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</row>
    <row r="658" ht="15.75" customHeight="1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</row>
    <row r="659" ht="15.75" customHeight="1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</row>
    <row r="660" ht="15.75" customHeight="1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</row>
    <row r="661" ht="15.75" customHeight="1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</row>
    <row r="662" ht="15.75" customHeight="1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</row>
    <row r="663" ht="15.75" customHeight="1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</row>
    <row r="664" ht="15.75" customHeight="1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</row>
    <row r="665" ht="15.75" customHeight="1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</row>
    <row r="666" ht="15.75" customHeight="1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</row>
    <row r="667" ht="15.75" customHeight="1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</row>
    <row r="668" ht="15.75" customHeight="1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</row>
    <row r="669" ht="15.75" customHeight="1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  <c r="AA669" s="91"/>
    </row>
    <row r="670" ht="15.75" customHeight="1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  <c r="AA670" s="91"/>
    </row>
    <row r="671" ht="15.75" customHeight="1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  <c r="AA671" s="91"/>
    </row>
    <row r="672" ht="15.75" customHeight="1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  <c r="AA672" s="91"/>
    </row>
    <row r="673" ht="15.75" customHeight="1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  <c r="AA673" s="91"/>
    </row>
    <row r="674" ht="15.75" customHeight="1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  <c r="AA674" s="91"/>
    </row>
    <row r="675" ht="15.75" customHeight="1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  <c r="AA675" s="91"/>
    </row>
    <row r="676" ht="15.75" customHeight="1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  <c r="AA676" s="91"/>
    </row>
    <row r="677" ht="15.75" customHeight="1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</row>
    <row r="678" ht="15.75" customHeight="1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</row>
    <row r="679" ht="15.75" customHeight="1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  <c r="AA679" s="91"/>
    </row>
    <row r="680" ht="15.75" customHeight="1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</row>
    <row r="681" ht="15.75" customHeight="1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  <c r="AA681" s="91"/>
    </row>
    <row r="682" ht="15.75" customHeight="1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  <c r="AA682" s="91"/>
    </row>
    <row r="683" ht="15.75" customHeight="1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  <c r="AA683" s="91"/>
    </row>
    <row r="684" ht="15.75" customHeight="1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  <c r="AA684" s="91"/>
    </row>
    <row r="685" ht="15.75" customHeight="1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  <c r="AA685" s="91"/>
    </row>
    <row r="686" ht="15.75" customHeight="1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  <c r="AA686" s="91"/>
    </row>
    <row r="687" ht="15.75" customHeight="1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  <c r="AA687" s="91"/>
    </row>
    <row r="688" ht="15.75" customHeight="1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  <c r="AA688" s="91"/>
    </row>
    <row r="689" ht="15.75" customHeight="1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  <c r="AA689" s="91"/>
    </row>
    <row r="690" ht="15.75" customHeight="1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  <c r="AA690" s="91"/>
    </row>
    <row r="691" ht="15.75" customHeight="1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  <c r="AA691" s="91"/>
    </row>
    <row r="692" ht="15.75" customHeight="1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  <c r="AA692" s="91"/>
    </row>
    <row r="693" ht="15.75" customHeight="1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</row>
    <row r="694" ht="15.75" customHeight="1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  <c r="AA694" s="91"/>
    </row>
    <row r="695" ht="15.75" customHeight="1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  <c r="AA695" s="91"/>
    </row>
    <row r="696" ht="15.75" customHeight="1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  <c r="AA696" s="91"/>
    </row>
    <row r="697" ht="15.75" customHeight="1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  <c r="AA697" s="91"/>
    </row>
    <row r="698" ht="15.75" customHeight="1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  <c r="AA698" s="91"/>
    </row>
    <row r="699" ht="15.75" customHeight="1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  <c r="AA699" s="91"/>
    </row>
    <row r="700" ht="15.75" customHeight="1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  <c r="AA700" s="91"/>
    </row>
    <row r="701" ht="15.75" customHeight="1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  <c r="AA701" s="91"/>
    </row>
    <row r="702" ht="15.75" customHeight="1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  <c r="AA702" s="91"/>
    </row>
    <row r="703" ht="15.75" customHeight="1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  <c r="AA703" s="91"/>
    </row>
    <row r="704" ht="15.75" customHeight="1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</row>
    <row r="705" ht="15.75" customHeight="1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</row>
    <row r="706" ht="15.75" customHeight="1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  <c r="AA706" s="91"/>
    </row>
    <row r="707" ht="15.75" customHeight="1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</row>
    <row r="708" ht="15.75" customHeight="1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  <c r="AA708" s="91"/>
    </row>
    <row r="709" ht="15.75" customHeight="1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  <c r="AA709" s="91"/>
    </row>
    <row r="710" ht="15.75" customHeight="1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</row>
    <row r="711" ht="15.75" customHeight="1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  <c r="AA711" s="91"/>
    </row>
    <row r="712" ht="15.75" customHeight="1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  <c r="AA712" s="91"/>
    </row>
    <row r="713" ht="15.75" customHeight="1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</row>
    <row r="714" ht="15.75" customHeight="1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</row>
    <row r="715" ht="15.75" customHeight="1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  <c r="AA715" s="91"/>
    </row>
    <row r="716" ht="15.75" customHeight="1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  <c r="AA716" s="91"/>
    </row>
    <row r="717" ht="15.75" customHeight="1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  <c r="AA717" s="91"/>
    </row>
    <row r="718" ht="15.75" customHeight="1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  <c r="AA718" s="91"/>
    </row>
    <row r="719" ht="15.75" customHeight="1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  <c r="AA719" s="91"/>
    </row>
    <row r="720" ht="15.75" customHeight="1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</row>
    <row r="721" ht="15.75" customHeight="1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  <c r="AA721" s="91"/>
    </row>
    <row r="722" ht="15.75" customHeight="1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</row>
    <row r="723" ht="15.75" customHeight="1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  <c r="AA723" s="91"/>
    </row>
    <row r="724" ht="15.75" customHeight="1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  <c r="AA724" s="91"/>
    </row>
    <row r="725" ht="15.75" customHeight="1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  <c r="AA725" s="91"/>
    </row>
    <row r="726" ht="15.75" customHeight="1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  <c r="AA726" s="91"/>
    </row>
    <row r="727" ht="15.75" customHeight="1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  <c r="AA727" s="91"/>
    </row>
    <row r="728" ht="15.75" customHeight="1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  <c r="AA728" s="91"/>
    </row>
    <row r="729" ht="15.75" customHeight="1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</row>
    <row r="730" ht="15.75" customHeight="1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  <c r="AA730" s="91"/>
    </row>
    <row r="731" ht="15.75" customHeight="1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  <c r="AA731" s="91"/>
    </row>
    <row r="732" ht="15.75" customHeight="1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  <c r="AA732" s="91"/>
    </row>
    <row r="733" ht="15.75" customHeight="1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  <c r="AA733" s="91"/>
    </row>
    <row r="734" ht="15.75" customHeight="1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  <c r="AA734" s="91"/>
    </row>
    <row r="735" ht="15.75" customHeight="1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  <c r="AA735" s="91"/>
    </row>
    <row r="736" ht="15.75" customHeight="1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  <c r="AA736" s="91"/>
    </row>
    <row r="737" ht="15.75" customHeight="1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</row>
    <row r="738" ht="15.75" customHeight="1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</row>
    <row r="739" ht="15.75" customHeight="1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</row>
    <row r="740" ht="15.75" customHeight="1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  <c r="AA740" s="91"/>
    </row>
    <row r="741" ht="15.75" customHeight="1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  <c r="AA741" s="91"/>
    </row>
    <row r="742" ht="15.75" customHeight="1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  <c r="AA742" s="91"/>
    </row>
    <row r="743" ht="15.75" customHeight="1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  <c r="AA743" s="91"/>
    </row>
    <row r="744" ht="15.75" customHeight="1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  <c r="AA744" s="91"/>
    </row>
    <row r="745" ht="15.75" customHeight="1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  <c r="AA745" s="91"/>
    </row>
    <row r="746" ht="15.75" customHeight="1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  <c r="AA746" s="91"/>
    </row>
    <row r="747" ht="15.75" customHeight="1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  <c r="AA747" s="91"/>
    </row>
    <row r="748" ht="15.75" customHeight="1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</row>
    <row r="749" ht="15.75" customHeight="1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</row>
    <row r="750" ht="15.75" customHeight="1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</row>
    <row r="751" ht="15.75" customHeight="1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</row>
    <row r="752" ht="15.75" customHeight="1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</row>
    <row r="753" ht="15.75" customHeight="1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</row>
    <row r="754" ht="15.75" customHeight="1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</row>
    <row r="755" ht="15.75" customHeight="1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</row>
    <row r="756" ht="15.75" customHeight="1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</row>
    <row r="757" ht="15.75" customHeight="1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</row>
    <row r="758" ht="15.75" customHeight="1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</row>
    <row r="759" ht="15.75" customHeight="1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</row>
    <row r="760" ht="15.75" customHeight="1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</row>
    <row r="761" ht="15.75" customHeight="1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</row>
    <row r="762" ht="15.75" customHeight="1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</row>
    <row r="763" ht="15.75" customHeight="1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</row>
    <row r="764" ht="15.75" customHeight="1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</row>
    <row r="765" ht="15.75" customHeight="1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</row>
    <row r="766" ht="15.75" customHeight="1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</row>
    <row r="767" ht="15.75" customHeight="1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</row>
    <row r="768" ht="15.75" customHeight="1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</row>
    <row r="769" ht="15.75" customHeight="1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</row>
    <row r="770" ht="15.75" customHeight="1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</row>
    <row r="771" ht="15.75" customHeight="1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</row>
    <row r="772" ht="15.75" customHeight="1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</row>
    <row r="773" ht="15.75" customHeight="1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</row>
    <row r="774" ht="15.75" customHeight="1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</row>
    <row r="775" ht="15.75" customHeight="1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</row>
    <row r="776" ht="15.75" customHeight="1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</row>
    <row r="777" ht="15.75" customHeight="1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</row>
    <row r="778" ht="15.75" customHeight="1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</row>
    <row r="779" ht="15.75" customHeight="1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</row>
    <row r="780" ht="15.75" customHeight="1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</row>
    <row r="781" ht="15.75" customHeight="1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</row>
    <row r="782" ht="15.75" customHeight="1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</row>
    <row r="783" ht="15.75" customHeight="1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</row>
    <row r="784" ht="15.75" customHeight="1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</row>
    <row r="785" ht="15.75" customHeight="1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</row>
    <row r="786" ht="15.75" customHeight="1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</row>
    <row r="787" ht="15.75" customHeight="1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</row>
    <row r="788" ht="15.75" customHeight="1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</row>
    <row r="789" ht="15.75" customHeight="1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</row>
    <row r="790" ht="15.75" customHeight="1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</row>
    <row r="791" ht="15.75" customHeight="1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</row>
    <row r="792" ht="15.75" customHeight="1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</row>
    <row r="793" ht="15.75" customHeight="1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</row>
    <row r="794" ht="15.75" customHeight="1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</row>
    <row r="795" ht="15.75" customHeight="1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</row>
    <row r="796" ht="15.75" customHeight="1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</row>
    <row r="797" ht="15.75" customHeight="1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</row>
    <row r="798" ht="15.75" customHeight="1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</row>
    <row r="799" ht="15.75" customHeight="1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</row>
    <row r="800" ht="15.75" customHeight="1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</row>
    <row r="801" ht="15.75" customHeight="1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</row>
    <row r="802" ht="15.75" customHeight="1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</row>
    <row r="803" ht="15.75" customHeight="1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</row>
    <row r="804" ht="15.75" customHeight="1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</row>
    <row r="805" ht="15.75" customHeight="1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</row>
    <row r="806" ht="15.75" customHeight="1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</row>
    <row r="807" ht="15.75" customHeight="1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  <c r="AA807" s="91"/>
    </row>
    <row r="808" ht="15.75" customHeight="1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  <c r="AA808" s="91"/>
    </row>
    <row r="809" ht="15.75" customHeight="1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</row>
    <row r="810" ht="15.75" customHeight="1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  <c r="AA810" s="91"/>
    </row>
    <row r="811" ht="15.75" customHeight="1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  <c r="AA811" s="91"/>
    </row>
    <row r="812" ht="15.75" customHeight="1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  <c r="AA812" s="91"/>
    </row>
    <row r="813" ht="15.75" customHeight="1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</row>
    <row r="814" ht="15.75" customHeight="1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  <c r="AA814" s="91"/>
    </row>
    <row r="815" ht="15.75" customHeight="1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  <c r="AA815" s="91"/>
    </row>
    <row r="816" ht="15.75" customHeight="1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  <c r="AA816" s="91"/>
    </row>
    <row r="817" ht="15.75" customHeight="1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</row>
    <row r="818" ht="15.75" customHeight="1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  <c r="AA818" s="91"/>
    </row>
    <row r="819" ht="15.75" customHeight="1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  <c r="AA819" s="91"/>
    </row>
    <row r="820" ht="15.75" customHeight="1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  <c r="AA820" s="91"/>
    </row>
    <row r="821" ht="15.75" customHeight="1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  <c r="AA821" s="91"/>
    </row>
    <row r="822" ht="15.75" customHeight="1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  <c r="AA822" s="91"/>
    </row>
    <row r="823" ht="15.75" customHeight="1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  <c r="AA823" s="91"/>
    </row>
    <row r="824" ht="15.75" customHeight="1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  <c r="AA824" s="91"/>
    </row>
    <row r="825" ht="15.75" customHeight="1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  <c r="AA825" s="91"/>
    </row>
    <row r="826" ht="15.75" customHeight="1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  <c r="AA826" s="91"/>
    </row>
    <row r="827" ht="15.75" customHeight="1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  <c r="AA827" s="91"/>
    </row>
    <row r="828" ht="15.75" customHeight="1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  <c r="AA828" s="91"/>
    </row>
    <row r="829" ht="15.75" customHeight="1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  <c r="AA829" s="91"/>
    </row>
    <row r="830" ht="15.75" customHeight="1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</row>
    <row r="831" ht="15.75" customHeight="1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  <c r="AA831" s="91"/>
    </row>
    <row r="832" ht="15.75" customHeight="1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  <c r="AA832" s="91"/>
    </row>
    <row r="833" ht="15.75" customHeight="1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</row>
    <row r="834" ht="15.75" customHeight="1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  <c r="AA834" s="91"/>
    </row>
    <row r="835" ht="15.75" customHeight="1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  <c r="AA835" s="91"/>
    </row>
    <row r="836" ht="15.75" customHeight="1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  <c r="AA836" s="91"/>
    </row>
    <row r="837" ht="15.75" customHeight="1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  <c r="AA837" s="91"/>
    </row>
    <row r="838" ht="15.75" customHeight="1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  <c r="AA838" s="91"/>
    </row>
    <row r="839" ht="15.75" customHeight="1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  <c r="AA839" s="91"/>
    </row>
    <row r="840" ht="15.75" customHeight="1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  <c r="AA840" s="91"/>
    </row>
    <row r="841" ht="15.75" customHeight="1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</row>
    <row r="842" ht="15.75" customHeight="1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91"/>
    </row>
    <row r="843" ht="15.75" customHeight="1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  <c r="AA843" s="91"/>
    </row>
    <row r="844" ht="15.75" customHeight="1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  <c r="AA844" s="91"/>
    </row>
    <row r="845" ht="15.75" customHeight="1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  <c r="AA845" s="91"/>
    </row>
    <row r="846" ht="15.75" customHeight="1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  <c r="AA846" s="91"/>
    </row>
    <row r="847" ht="15.75" customHeight="1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  <c r="AA847" s="91"/>
    </row>
    <row r="848" ht="15.75" customHeight="1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  <c r="AA848" s="91"/>
    </row>
    <row r="849" ht="15.75" customHeight="1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  <c r="AA849" s="91"/>
    </row>
    <row r="850" ht="15.75" customHeight="1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  <c r="AA850" s="91"/>
    </row>
    <row r="851" ht="15.75" customHeight="1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  <c r="AA851" s="91"/>
    </row>
    <row r="852" ht="15.75" customHeight="1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</row>
    <row r="853" ht="15.75" customHeight="1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  <c r="AA853" s="91"/>
    </row>
    <row r="854" ht="15.75" customHeight="1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  <c r="AA854" s="91"/>
    </row>
    <row r="855" ht="15.75" customHeight="1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  <c r="AA855" s="91"/>
    </row>
    <row r="856" ht="15.75" customHeight="1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  <c r="AA856" s="91"/>
    </row>
    <row r="857" ht="15.75" customHeight="1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</row>
    <row r="858" ht="15.75" customHeight="1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</row>
    <row r="859" ht="15.75" customHeight="1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  <c r="AA859" s="91"/>
    </row>
    <row r="860" ht="15.75" customHeight="1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  <c r="AA860" s="91"/>
    </row>
    <row r="861" ht="15.75" customHeight="1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  <c r="AA861" s="91"/>
    </row>
    <row r="862" ht="15.75" customHeight="1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  <c r="AA862" s="91"/>
    </row>
    <row r="863" ht="15.75" customHeight="1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  <c r="AA863" s="91"/>
    </row>
    <row r="864" ht="15.75" customHeight="1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  <c r="AA864" s="91"/>
    </row>
    <row r="865" ht="15.75" customHeight="1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</row>
    <row r="866" ht="15.75" customHeight="1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  <c r="AA866" s="91"/>
    </row>
    <row r="867" ht="15.75" customHeight="1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  <c r="AA867" s="91"/>
    </row>
    <row r="868" ht="15.75" customHeight="1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  <c r="AA868" s="91"/>
    </row>
    <row r="869" ht="15.75" customHeight="1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  <c r="AA869" s="91"/>
    </row>
    <row r="870" ht="15.75" customHeight="1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  <c r="AA870" s="91"/>
    </row>
    <row r="871" ht="15.75" customHeight="1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</row>
    <row r="872" ht="15.75" customHeight="1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</row>
    <row r="873" ht="15.75" customHeight="1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  <c r="AA873" s="91"/>
    </row>
    <row r="874" ht="15.75" customHeight="1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  <c r="AA874" s="91"/>
    </row>
    <row r="875" ht="15.75" customHeight="1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  <c r="AA875" s="91"/>
    </row>
    <row r="876" ht="15.75" customHeight="1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  <c r="AA876" s="91"/>
    </row>
    <row r="877" ht="15.75" customHeight="1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</row>
    <row r="878" ht="15.75" customHeight="1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</row>
    <row r="879" ht="15.75" customHeight="1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</row>
    <row r="880" ht="15.75" customHeight="1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  <c r="AA880" s="91"/>
    </row>
    <row r="881" ht="15.75" customHeight="1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</row>
    <row r="882" ht="15.75" customHeight="1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  <c r="AA882" s="91"/>
    </row>
    <row r="883" ht="15.75" customHeight="1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  <c r="AA883" s="91"/>
    </row>
    <row r="884" ht="15.75" customHeight="1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  <c r="AA884" s="91"/>
    </row>
    <row r="885" ht="15.75" customHeight="1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  <c r="AA885" s="91"/>
    </row>
    <row r="886" ht="15.75" customHeight="1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  <c r="AA886" s="91"/>
    </row>
    <row r="887" ht="15.75" customHeight="1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  <c r="AA887" s="91"/>
    </row>
    <row r="888" ht="15.75" customHeight="1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  <c r="AA888" s="91"/>
    </row>
    <row r="889" ht="15.75" customHeight="1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</row>
    <row r="890" ht="15.75" customHeight="1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  <c r="AA890" s="91"/>
    </row>
    <row r="891" ht="15.75" customHeight="1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</row>
    <row r="892" ht="15.75" customHeight="1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  <c r="AA892" s="91"/>
    </row>
    <row r="893" ht="15.75" customHeight="1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  <c r="AA893" s="91"/>
    </row>
    <row r="894" ht="15.75" customHeight="1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  <c r="AA894" s="91"/>
    </row>
    <row r="895" ht="15.75" customHeight="1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  <c r="AA895" s="91"/>
    </row>
    <row r="896" ht="15.75" customHeight="1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  <c r="AA896" s="91"/>
    </row>
    <row r="897" ht="15.75" customHeight="1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  <c r="AA897" s="91"/>
    </row>
    <row r="898" ht="15.75" customHeight="1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  <c r="AA898" s="91"/>
    </row>
    <row r="899" ht="15.75" customHeight="1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  <c r="AA899" s="91"/>
    </row>
    <row r="900" ht="15.75" customHeight="1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  <c r="AA900" s="91"/>
    </row>
    <row r="901" ht="15.75" customHeight="1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  <c r="AA901" s="91"/>
    </row>
    <row r="902" ht="15.75" customHeight="1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  <c r="AA902" s="91"/>
    </row>
    <row r="903" ht="15.75" customHeight="1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  <c r="AA903" s="91"/>
    </row>
    <row r="904" ht="15.75" customHeight="1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  <c r="AA904" s="91"/>
    </row>
    <row r="905" ht="15.75" customHeight="1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  <c r="AA905" s="91"/>
    </row>
    <row r="906" ht="15.75" customHeight="1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  <c r="AA906" s="91"/>
    </row>
    <row r="907" ht="15.75" customHeight="1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  <c r="AA907" s="91"/>
    </row>
    <row r="908" ht="15.75" customHeight="1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  <c r="AA908" s="91"/>
    </row>
    <row r="909" ht="15.75" customHeight="1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  <c r="AA909" s="91"/>
    </row>
    <row r="910" ht="15.75" customHeight="1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  <c r="AA910" s="91"/>
    </row>
    <row r="911" ht="15.75" customHeight="1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  <c r="AA911" s="91"/>
    </row>
    <row r="912" ht="15.75" customHeight="1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  <c r="AA912" s="91"/>
    </row>
    <row r="913" ht="15.75" customHeight="1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  <c r="AA913" s="91"/>
    </row>
    <row r="914" ht="15.75" customHeight="1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  <c r="AA914" s="91"/>
    </row>
    <row r="915" ht="15.75" customHeight="1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  <c r="AA915" s="91"/>
    </row>
    <row r="916" ht="15.75" customHeight="1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  <c r="AA916" s="91"/>
    </row>
    <row r="917" ht="15.75" customHeight="1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91"/>
    </row>
    <row r="918" ht="15.75" customHeight="1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  <c r="AA918" s="91"/>
    </row>
    <row r="919" ht="15.75" customHeight="1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  <c r="AA919" s="91"/>
    </row>
    <row r="920" ht="15.75" customHeight="1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  <c r="AA920" s="91"/>
    </row>
    <row r="921" ht="15.75" customHeight="1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</row>
    <row r="922" ht="15.75" customHeight="1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  <c r="AA922" s="91"/>
    </row>
    <row r="923" ht="15.75" customHeight="1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  <c r="AA923" s="91"/>
    </row>
    <row r="924" ht="15.75" customHeight="1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  <c r="AA924" s="91"/>
    </row>
    <row r="925" ht="15.75" customHeight="1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  <c r="AA925" s="91"/>
    </row>
    <row r="926" ht="15.75" customHeight="1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  <c r="AA926" s="91"/>
    </row>
    <row r="927" ht="15.75" customHeight="1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  <c r="AA927" s="91"/>
    </row>
    <row r="928" ht="15.75" customHeight="1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</row>
    <row r="929" ht="15.75" customHeight="1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  <c r="AA929" s="91"/>
    </row>
    <row r="930" ht="15.75" customHeight="1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  <c r="AA930" s="91"/>
    </row>
    <row r="931" ht="15.75" customHeight="1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  <c r="AA931" s="91"/>
    </row>
    <row r="932" ht="15.75" customHeight="1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  <c r="AA932" s="91"/>
    </row>
    <row r="933" ht="15.75" customHeight="1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  <c r="AA933" s="91"/>
    </row>
    <row r="934" ht="15.75" customHeight="1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  <c r="AA934" s="91"/>
    </row>
    <row r="935" ht="15.75" customHeight="1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  <c r="AA935" s="91"/>
    </row>
    <row r="936" ht="15.75" customHeight="1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  <c r="AA936" s="91"/>
    </row>
    <row r="937" ht="15.75" customHeight="1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  <c r="AA937" s="91"/>
    </row>
    <row r="938" ht="15.75" customHeight="1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  <c r="AA938" s="91"/>
    </row>
    <row r="939" ht="15.75" customHeight="1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  <c r="AA939" s="91"/>
    </row>
    <row r="940" ht="15.75" customHeight="1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  <c r="AA940" s="91"/>
    </row>
    <row r="941" ht="15.75" customHeight="1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  <c r="AA941" s="91"/>
    </row>
    <row r="942" ht="15.75" customHeight="1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  <c r="AA942" s="91"/>
    </row>
    <row r="943" ht="15.75" customHeight="1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  <c r="AA943" s="91"/>
    </row>
    <row r="944" ht="15.75" customHeight="1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  <c r="AA944" s="91"/>
    </row>
    <row r="945" ht="15.75" customHeight="1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  <c r="AA945" s="91"/>
    </row>
    <row r="946" ht="15.75" customHeight="1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  <c r="AA946" s="91"/>
    </row>
    <row r="947" ht="15.75" customHeight="1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  <c r="AA947" s="91"/>
    </row>
    <row r="948" ht="15.75" customHeight="1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  <c r="AA948" s="91"/>
    </row>
    <row r="949" ht="15.75" customHeight="1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  <c r="AA949" s="91"/>
    </row>
    <row r="950" ht="15.75" customHeight="1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  <c r="AA950" s="91"/>
    </row>
    <row r="951" ht="15.75" customHeight="1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  <c r="AA951" s="91"/>
    </row>
    <row r="952" ht="15.75" customHeight="1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  <c r="AA952" s="91"/>
    </row>
    <row r="953" ht="15.75" customHeight="1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  <c r="AA953" s="91"/>
    </row>
    <row r="954" ht="15.75" customHeight="1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  <c r="AA954" s="91"/>
    </row>
    <row r="955" ht="15.75" customHeight="1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  <c r="AA955" s="91"/>
    </row>
    <row r="956" ht="15.75" customHeight="1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  <c r="AA956" s="91"/>
    </row>
    <row r="957" ht="15.75" customHeight="1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</row>
    <row r="958" ht="15.75" customHeight="1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  <c r="AA958" s="91"/>
    </row>
    <row r="959" ht="15.75" customHeight="1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  <c r="AA959" s="91"/>
    </row>
    <row r="960" ht="15.75" customHeight="1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  <c r="AA960" s="91"/>
    </row>
    <row r="961" ht="15.75" customHeight="1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</row>
    <row r="962" ht="15.75" customHeight="1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  <c r="AA962" s="91"/>
    </row>
    <row r="963" ht="15.75" customHeight="1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</row>
    <row r="964" ht="15.75" customHeight="1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  <c r="AA964" s="91"/>
    </row>
    <row r="965" ht="15.75" customHeight="1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</row>
    <row r="966" ht="15.75" customHeight="1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  <c r="AA966" s="91"/>
    </row>
    <row r="967" ht="15.75" customHeight="1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  <c r="AA967" s="91"/>
    </row>
    <row r="968" ht="15.75" customHeight="1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</row>
    <row r="969" ht="15.75" customHeight="1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  <c r="AA969" s="91"/>
    </row>
    <row r="970" ht="15.75" customHeight="1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  <c r="AA970" s="91"/>
    </row>
    <row r="971" ht="15.75" customHeight="1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</row>
    <row r="972" ht="15.75" customHeight="1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</row>
    <row r="973" ht="15.75" customHeight="1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</row>
    <row r="974" ht="15.75" customHeight="1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  <c r="AA974" s="91"/>
    </row>
    <row r="975" ht="15.75" customHeight="1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  <c r="AA975" s="91"/>
    </row>
    <row r="976" ht="15.75" customHeight="1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  <c r="AA976" s="91"/>
    </row>
    <row r="977" ht="15.75" customHeight="1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  <c r="AA977" s="91"/>
    </row>
    <row r="978" ht="15.75" customHeight="1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  <c r="AA978" s="91"/>
    </row>
    <row r="979" ht="15.75" customHeight="1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  <c r="AA979" s="91"/>
    </row>
    <row r="980" ht="15.75" customHeight="1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  <c r="AA980" s="91"/>
    </row>
    <row r="981" ht="15.75" customHeight="1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  <c r="AA981" s="91"/>
    </row>
    <row r="982" ht="15.75" customHeight="1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  <c r="AA982" s="91"/>
    </row>
    <row r="983" ht="15.75" customHeight="1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  <c r="AA983" s="91"/>
    </row>
    <row r="984" ht="15.75" customHeight="1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  <c r="AA984" s="91"/>
    </row>
    <row r="985" ht="15.75" customHeight="1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  <c r="AA985" s="91"/>
    </row>
    <row r="986" ht="15.75" customHeight="1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  <c r="AA986" s="91"/>
    </row>
    <row r="987" ht="15.75" customHeight="1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  <c r="AA987" s="91"/>
    </row>
    <row r="988" ht="15.75" customHeight="1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  <c r="AA988" s="91"/>
    </row>
    <row r="989" ht="15.75" customHeight="1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</row>
    <row r="990" ht="15.75" customHeight="1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91"/>
      <c r="Z990" s="91"/>
      <c r="AA990" s="91"/>
    </row>
    <row r="991" ht="15.75" customHeight="1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91"/>
      <c r="Z991" s="91"/>
      <c r="AA991" s="91"/>
    </row>
    <row r="992" ht="15.75" customHeight="1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91"/>
      <c r="Z992" s="91"/>
      <c r="AA992" s="91"/>
    </row>
    <row r="993" ht="15.75" customHeight="1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91"/>
      <c r="Z993" s="91"/>
      <c r="AA993" s="91"/>
    </row>
    <row r="994" ht="15.75" customHeight="1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91"/>
      <c r="Z994" s="91"/>
      <c r="AA994" s="91"/>
    </row>
    <row r="995" ht="15.75" customHeight="1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91"/>
      <c r="Z995" s="91"/>
      <c r="AA995" s="91"/>
    </row>
    <row r="996" ht="15.75" customHeight="1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91"/>
      <c r="Z996" s="91"/>
      <c r="AA996" s="91"/>
    </row>
    <row r="997" ht="15.75" customHeight="1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91"/>
      <c r="Z997" s="91"/>
      <c r="AA997" s="91"/>
    </row>
    <row r="998" ht="15.75" customHeight="1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91"/>
      <c r="Z998" s="91"/>
      <c r="AA998" s="91"/>
    </row>
    <row r="999" ht="15.75" customHeight="1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91"/>
      <c r="Z999" s="91"/>
      <c r="AA999" s="91"/>
    </row>
    <row r="1000" ht="15.75" customHeight="1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91"/>
      <c r="Z1000" s="91"/>
      <c r="AA1000" s="91"/>
    </row>
  </sheetData>
  <mergeCells count="2">
    <mergeCell ref="E4:J4"/>
    <mergeCell ref="K4:U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2" width="10.71"/>
    <col customWidth="1" min="3" max="3" width="21.29"/>
    <col customWidth="1" min="4" max="4" width="10.71"/>
    <col customWidth="1" min="5" max="5" width="15.71"/>
    <col customWidth="1" min="6" max="7" width="10.71"/>
    <col customWidth="1" min="8" max="8" width="11.43"/>
    <col customWidth="1" min="9" max="9" width="14.86"/>
    <col customWidth="1" min="10" max="10" width="11.14"/>
    <col customWidth="1" min="11" max="12" width="10.71"/>
    <col customWidth="1" min="13" max="13" width="18.29"/>
    <col customWidth="1" min="14" max="26" width="10.71"/>
  </cols>
  <sheetData>
    <row r="1">
      <c r="A1" s="6"/>
      <c r="B1" s="6"/>
      <c r="C1" s="144"/>
      <c r="D1" s="145"/>
      <c r="E1" s="146"/>
      <c r="F1" s="6"/>
      <c r="G1" s="6"/>
      <c r="I1" s="145">
        <f>SUM(K1:K4,M1:M4)</f>
        <v>305</v>
      </c>
      <c r="J1" s="145" t="s">
        <v>4</v>
      </c>
      <c r="K1" s="145">
        <f t="shared" ref="K1:K4" si="1">COUNTIF(B$5:B$448,"="&amp;L1)</f>
        <v>51</v>
      </c>
      <c r="L1" s="145" t="s">
        <v>5</v>
      </c>
      <c r="M1" s="145">
        <f t="shared" ref="M1:M3" si="2">COUNTIF(B$5:B$448,"="&amp;N1)</f>
        <v>21</v>
      </c>
      <c r="N1" s="145" t="s">
        <v>9</v>
      </c>
    </row>
    <row r="2">
      <c r="A2" s="6"/>
      <c r="B2" s="6"/>
      <c r="C2" s="144"/>
      <c r="D2" s="145"/>
      <c r="E2" s="146"/>
      <c r="F2" s="6"/>
      <c r="G2" s="6"/>
      <c r="K2" s="145">
        <f t="shared" si="1"/>
        <v>29</v>
      </c>
      <c r="L2" s="145" t="s">
        <v>6</v>
      </c>
      <c r="M2" s="145">
        <f t="shared" si="2"/>
        <v>44</v>
      </c>
      <c r="N2" s="145" t="s">
        <v>10</v>
      </c>
    </row>
    <row r="3">
      <c r="A3" s="6"/>
      <c r="B3" s="6"/>
      <c r="C3" s="144"/>
      <c r="D3" s="145"/>
      <c r="E3" s="146"/>
      <c r="F3" s="6" t="str">
        <f>IF(A3=A2,"***","")</f>
        <v>***</v>
      </c>
      <c r="G3" s="6" t="str">
        <f>VLOOKUP(A3,Numbers,2,FALSE)</f>
        <v>#N/A</v>
      </c>
      <c r="H3" s="145" t="str">
        <f>IF(B3=G3,"","***")</f>
        <v>#N/A</v>
      </c>
      <c r="K3" s="145">
        <f t="shared" si="1"/>
        <v>54</v>
      </c>
      <c r="L3" s="145" t="s">
        <v>7</v>
      </c>
      <c r="M3" s="145">
        <f t="shared" si="2"/>
        <v>35</v>
      </c>
      <c r="N3" s="145" t="s">
        <v>11</v>
      </c>
    </row>
    <row r="4">
      <c r="A4" s="6" t="s">
        <v>58</v>
      </c>
      <c r="B4" s="135" t="s">
        <v>16</v>
      </c>
      <c r="C4" s="147" t="s">
        <v>15</v>
      </c>
      <c r="D4" s="148" t="s">
        <v>17</v>
      </c>
      <c r="E4" s="146" t="s">
        <v>59</v>
      </c>
      <c r="F4" s="135" t="s">
        <v>60</v>
      </c>
      <c r="G4" s="135" t="s">
        <v>61</v>
      </c>
      <c r="H4" s="144" t="s">
        <v>62</v>
      </c>
      <c r="I4" s="145" t="s">
        <v>63</v>
      </c>
      <c r="K4" s="145">
        <f t="shared" si="1"/>
        <v>43</v>
      </c>
      <c r="L4" s="145" t="s">
        <v>8</v>
      </c>
      <c r="M4" s="145">
        <f>COUNTIF(B$5:B$391,"="&amp;N4)</f>
        <v>28</v>
      </c>
      <c r="N4" s="145" t="s">
        <v>12</v>
      </c>
    </row>
    <row r="5">
      <c r="A5" s="149">
        <v>1.0</v>
      </c>
      <c r="B5" s="150" t="s">
        <v>5</v>
      </c>
      <c r="C5" s="150" t="s">
        <v>64</v>
      </c>
      <c r="D5" s="150" t="s">
        <v>0</v>
      </c>
      <c r="E5" s="151"/>
      <c r="G5" s="6" t="str">
        <f>VLOOKUP(A5,Numbers,2,FALSE)</f>
        <v>CAC</v>
      </c>
      <c r="H5" s="145" t="str">
        <f t="shared" ref="H5:H334" si="3">IF(B5=G5,"","***")</f>
        <v/>
      </c>
      <c r="I5" s="152" t="str">
        <f>IF($E5&lt;&gt;"",($E5*86400)-(Times_2023!$C238*86400),"")</f>
        <v/>
      </c>
      <c r="J5" s="153"/>
      <c r="K5" s="145"/>
      <c r="L5" s="6"/>
      <c r="N5" s="6"/>
      <c r="O5" s="154"/>
    </row>
    <row r="6">
      <c r="A6" s="149">
        <v>2.0</v>
      </c>
      <c r="B6" s="150" t="s">
        <v>5</v>
      </c>
      <c r="C6" s="150" t="s">
        <v>65</v>
      </c>
      <c r="D6" s="150" t="s">
        <v>0</v>
      </c>
      <c r="E6" s="151"/>
      <c r="G6" s="6" t="str">
        <f>VLOOKUP(A6,Numbers,2,FALSE)</f>
        <v>CAC</v>
      </c>
      <c r="H6" s="145" t="str">
        <f t="shared" si="3"/>
        <v/>
      </c>
      <c r="I6" s="152" t="str">
        <f>IF($E6&lt;&gt;"",($E6*86400)-(Times_2023!$C239*86400),"")</f>
        <v/>
      </c>
      <c r="K6" s="155"/>
      <c r="L6" s="6"/>
      <c r="N6" s="6"/>
      <c r="O6" s="154"/>
    </row>
    <row r="7">
      <c r="A7" s="149">
        <v>3.0</v>
      </c>
      <c r="B7" s="150" t="s">
        <v>9</v>
      </c>
      <c r="C7" s="150" t="s">
        <v>66</v>
      </c>
      <c r="D7" s="156" t="s">
        <v>0</v>
      </c>
      <c r="E7" s="157"/>
      <c r="G7" s="6" t="str">
        <f>VLOOKUP(A7,Numbers,2,FALSE)</f>
        <v>HRC</v>
      </c>
      <c r="H7" s="145" t="str">
        <f t="shared" si="3"/>
        <v/>
      </c>
      <c r="I7" s="152" t="str">
        <f>IF($E7&lt;&gt;"",($E7*86400)-(Times_2023!$C240*86400),"")</f>
        <v/>
      </c>
      <c r="K7" s="144"/>
      <c r="L7" s="6"/>
      <c r="N7" s="6"/>
      <c r="O7" s="158"/>
    </row>
    <row r="8">
      <c r="A8" s="149">
        <v>4.0</v>
      </c>
      <c r="B8" s="150" t="s">
        <v>5</v>
      </c>
      <c r="C8" s="150" t="s">
        <v>67</v>
      </c>
      <c r="D8" s="150" t="s">
        <v>0</v>
      </c>
      <c r="E8" s="159"/>
      <c r="G8" s="6" t="str">
        <f>VLOOKUP(A8,Numbers,2,FALSE)</f>
        <v>CAC</v>
      </c>
      <c r="H8" s="145" t="str">
        <f t="shared" si="3"/>
        <v/>
      </c>
      <c r="I8" s="152" t="str">
        <f>IF($E8&lt;&gt;"",($E8*86400)-(Times_2023!$C241*86400),"")</f>
        <v/>
      </c>
      <c r="K8" s="144"/>
      <c r="L8" s="6"/>
      <c r="N8" s="6"/>
    </row>
    <row r="9">
      <c r="A9" s="149">
        <v>5.0</v>
      </c>
      <c r="B9" s="150" t="s">
        <v>8</v>
      </c>
      <c r="C9" s="150" t="s">
        <v>68</v>
      </c>
      <c r="D9" s="150" t="s">
        <v>0</v>
      </c>
      <c r="E9" s="160"/>
      <c r="G9" s="6" t="str">
        <f>VLOOKUP(A9,Numbers,2,FALSE)</f>
        <v>HI</v>
      </c>
      <c r="H9" s="145" t="str">
        <f t="shared" si="3"/>
        <v/>
      </c>
      <c r="I9" s="152" t="str">
        <f>IF($E9&lt;&gt;"",($E9*86400)-(Times_2023!$C242*86400),"")</f>
        <v/>
      </c>
      <c r="J9" s="153"/>
      <c r="K9" s="144"/>
      <c r="L9" s="6"/>
      <c r="N9" s="6"/>
      <c r="O9" s="158"/>
    </row>
    <row r="10">
      <c r="A10" s="149">
        <v>6.0</v>
      </c>
      <c r="B10" s="150" t="s">
        <v>10</v>
      </c>
      <c r="C10" s="150" t="s">
        <v>69</v>
      </c>
      <c r="D10" s="150" t="s">
        <v>0</v>
      </c>
      <c r="E10" s="159"/>
      <c r="G10" s="6" t="str">
        <f>VLOOKUP(A10,Numbers,2,FALSE)</f>
        <v>NJ</v>
      </c>
      <c r="H10" s="145" t="str">
        <f t="shared" si="3"/>
        <v/>
      </c>
      <c r="I10" s="152" t="str">
        <f>IF($E10&lt;&gt;"",($E10*86400)-(Times_2023!$C243*86400),"")</f>
        <v/>
      </c>
      <c r="J10" s="153"/>
      <c r="K10" s="144"/>
      <c r="L10" s="6"/>
      <c r="N10" s="6"/>
    </row>
    <row r="11">
      <c r="A11" s="149">
        <v>7.0</v>
      </c>
      <c r="B11" s="150" t="s">
        <v>10</v>
      </c>
      <c r="C11" s="150" t="s">
        <v>70</v>
      </c>
      <c r="D11" s="150" t="s">
        <v>0</v>
      </c>
      <c r="E11" s="159"/>
      <c r="G11" s="6" t="str">
        <f>VLOOKUP(A11,Numbers,2,FALSE)</f>
        <v>NJ</v>
      </c>
      <c r="H11" s="145" t="str">
        <f t="shared" si="3"/>
        <v/>
      </c>
      <c r="I11" s="152" t="str">
        <f>IF($E11&lt;&gt;"",($E11*86400)-(Times_2023!$C244*86400),"")</f>
        <v/>
      </c>
      <c r="K11" s="6"/>
      <c r="L11" s="6"/>
      <c r="N11" s="6"/>
    </row>
    <row r="12">
      <c r="A12" s="149">
        <v>8.0</v>
      </c>
      <c r="B12" s="150" t="s">
        <v>11</v>
      </c>
      <c r="C12" s="150" t="s">
        <v>71</v>
      </c>
      <c r="D12" s="150" t="s">
        <v>0</v>
      </c>
      <c r="E12" s="151"/>
      <c r="G12" s="6" t="str">
        <f>VLOOKUP(A12,Numbers,2,FALSE)</f>
        <v>RR</v>
      </c>
      <c r="H12" s="145" t="str">
        <f t="shared" si="3"/>
        <v/>
      </c>
      <c r="I12" s="152" t="str">
        <f>IF($E12&lt;&gt;"",($E12*86400)-(Times_2023!$C245*86400),"")</f>
        <v/>
      </c>
      <c r="K12" s="6"/>
      <c r="L12" s="6"/>
      <c r="N12" s="6"/>
      <c r="O12" s="154"/>
    </row>
    <row r="13">
      <c r="A13" s="149">
        <v>9.0</v>
      </c>
      <c r="B13" s="150" t="s">
        <v>32</v>
      </c>
      <c r="C13" s="150" t="s">
        <v>72</v>
      </c>
      <c r="D13" s="150" t="s">
        <v>0</v>
      </c>
      <c r="E13" s="159"/>
      <c r="G13" s="6" t="str">
        <f>VLOOKUP(A13,Numbers,2,FALSE)</f>
        <v>ELY</v>
      </c>
      <c r="H13" s="145" t="str">
        <f t="shared" si="3"/>
        <v/>
      </c>
      <c r="I13" s="152" t="str">
        <f>IF($E13&lt;&gt;"",($E13*86400)-(Times_2023!$C246*86400),"")</f>
        <v/>
      </c>
      <c r="K13" s="6"/>
      <c r="L13" s="6"/>
      <c r="N13" s="6"/>
    </row>
    <row r="14">
      <c r="A14" s="149">
        <v>10.0</v>
      </c>
      <c r="B14" s="150" t="s">
        <v>10</v>
      </c>
      <c r="C14" s="150" t="s">
        <v>73</v>
      </c>
      <c r="D14" s="150" t="s">
        <v>0</v>
      </c>
      <c r="E14" s="159"/>
      <c r="G14" s="6" t="str">
        <f>VLOOKUP(A14,Numbers,2,FALSE)</f>
        <v>NJ</v>
      </c>
      <c r="H14" s="145" t="str">
        <f t="shared" si="3"/>
        <v/>
      </c>
      <c r="I14" s="152" t="str">
        <f>IF($E14&lt;&gt;"",($E14*86400)-(Times_2023!$C247*86400),"")</f>
        <v/>
      </c>
      <c r="J14" s="153"/>
      <c r="K14" s="6"/>
      <c r="L14" s="6"/>
      <c r="N14" s="6"/>
      <c r="O14" s="161"/>
    </row>
    <row r="15">
      <c r="A15" s="149">
        <v>11.0</v>
      </c>
      <c r="B15" s="150" t="s">
        <v>5</v>
      </c>
      <c r="C15" s="150" t="s">
        <v>74</v>
      </c>
      <c r="D15" s="150" t="s">
        <v>0</v>
      </c>
      <c r="E15" s="159"/>
      <c r="G15" s="6" t="str">
        <f>VLOOKUP(A15,Numbers,2,FALSE)</f>
        <v>CAC</v>
      </c>
      <c r="H15" s="145" t="str">
        <f t="shared" si="3"/>
        <v/>
      </c>
      <c r="I15" s="152" t="str">
        <f>IF($E15&lt;&gt;"",($E15*86400)-(Times_2023!$C248*86400),"")</f>
        <v/>
      </c>
      <c r="K15" s="6"/>
      <c r="L15" s="6"/>
      <c r="N15" s="6"/>
    </row>
    <row r="16">
      <c r="A16" s="149">
        <v>12.0</v>
      </c>
      <c r="B16" s="150" t="s">
        <v>8</v>
      </c>
      <c r="C16" s="150" t="s">
        <v>75</v>
      </c>
      <c r="D16" s="150" t="s">
        <v>0</v>
      </c>
      <c r="E16" s="160"/>
      <c r="G16" s="6" t="str">
        <f>VLOOKUP(A16,Numbers,2,FALSE)</f>
        <v>HI</v>
      </c>
      <c r="H16" s="145" t="str">
        <f t="shared" si="3"/>
        <v/>
      </c>
      <c r="I16" s="152" t="str">
        <f>IF($E16&lt;&gt;"",($E16*86400)-(Times_2023!$C249*86400),"")</f>
        <v/>
      </c>
      <c r="J16" s="153"/>
      <c r="K16" s="6"/>
      <c r="L16" s="6"/>
      <c r="N16" s="6"/>
      <c r="O16" s="158"/>
    </row>
    <row r="17">
      <c r="A17" s="149">
        <v>13.0</v>
      </c>
      <c r="B17" s="150" t="s">
        <v>5</v>
      </c>
      <c r="C17" s="150" t="s">
        <v>76</v>
      </c>
      <c r="D17" s="150" t="s">
        <v>0</v>
      </c>
      <c r="E17" s="159"/>
      <c r="G17" s="6" t="str">
        <f>VLOOKUP(A17,Numbers,2,FALSE)</f>
        <v>CAC</v>
      </c>
      <c r="H17" s="145" t="str">
        <f t="shared" si="3"/>
        <v/>
      </c>
      <c r="I17" s="152" t="str">
        <f>IF($E17&lt;&gt;"",($E17*86400)-(Times_2023!$C250*86400),"")</f>
        <v/>
      </c>
      <c r="J17" s="162" t="s">
        <v>77</v>
      </c>
      <c r="K17" s="6"/>
      <c r="L17" s="6"/>
      <c r="N17" s="6"/>
      <c r="O17" s="158"/>
    </row>
    <row r="18">
      <c r="A18" s="149">
        <v>14.0</v>
      </c>
      <c r="B18" s="150" t="s">
        <v>11</v>
      </c>
      <c r="C18" s="150" t="s">
        <v>78</v>
      </c>
      <c r="D18" s="150" t="s">
        <v>0</v>
      </c>
      <c r="E18" s="160"/>
      <c r="G18" s="6" t="str">
        <f>VLOOKUP(A18,Numbers,2,FALSE)</f>
        <v>RR</v>
      </c>
      <c r="H18" s="145" t="str">
        <f t="shared" si="3"/>
        <v/>
      </c>
      <c r="I18" s="152" t="str">
        <f>IF($E18&lt;&gt;"",($E18*86400)-(Times_2023!$C251*86400),"")</f>
        <v/>
      </c>
      <c r="K18" s="6"/>
      <c r="L18" s="6"/>
      <c r="N18" s="6"/>
      <c r="O18" s="154"/>
    </row>
    <row r="19">
      <c r="A19" s="149">
        <v>15.0</v>
      </c>
      <c r="B19" s="150" t="s">
        <v>8</v>
      </c>
      <c r="C19" s="150" t="s">
        <v>79</v>
      </c>
      <c r="D19" s="150" t="s">
        <v>0</v>
      </c>
      <c r="E19" s="151"/>
      <c r="G19" s="6" t="str">
        <f>VLOOKUP(A19,Numbers,2,FALSE)</f>
        <v>HI</v>
      </c>
      <c r="H19" s="145" t="str">
        <f t="shared" si="3"/>
        <v/>
      </c>
      <c r="I19" s="152" t="str">
        <f>IF($E19&lt;&gt;"",($E19*86400)-(Times_2023!$C252*86400),"")</f>
        <v/>
      </c>
      <c r="K19" s="6"/>
      <c r="L19" s="6"/>
      <c r="N19" s="6"/>
    </row>
    <row r="20">
      <c r="A20" s="149">
        <v>16.0</v>
      </c>
      <c r="B20" s="150" t="s">
        <v>6</v>
      </c>
      <c r="C20" s="150" t="s">
        <v>80</v>
      </c>
      <c r="D20" s="150" t="s">
        <v>0</v>
      </c>
      <c r="E20" s="159"/>
      <c r="G20" s="6" t="str">
        <f>VLOOKUP(A20,Numbers,2,FALSE)</f>
        <v>CTC</v>
      </c>
      <c r="H20" s="145" t="str">
        <f t="shared" si="3"/>
        <v/>
      </c>
      <c r="I20" s="152" t="str">
        <f>IF($E20&lt;&gt;"",($E20*86400)-(Times_2023!$C253*86400),"")</f>
        <v/>
      </c>
      <c r="K20" s="6"/>
      <c r="L20" s="6"/>
      <c r="N20" s="6"/>
      <c r="O20" s="161"/>
    </row>
    <row r="21" ht="15.75" customHeight="1">
      <c r="A21" s="149">
        <v>17.0</v>
      </c>
      <c r="B21" s="150" t="s">
        <v>6</v>
      </c>
      <c r="C21" s="150" t="s">
        <v>81</v>
      </c>
      <c r="D21" s="150" t="s">
        <v>0</v>
      </c>
      <c r="E21" s="159"/>
      <c r="G21" s="6" t="str">
        <f>VLOOKUP(A21,Numbers,2,FALSE)</f>
        <v>CTC</v>
      </c>
      <c r="H21" s="145" t="str">
        <f t="shared" si="3"/>
        <v/>
      </c>
      <c r="I21" s="152" t="str">
        <f>IF($E21&lt;&gt;"",($E21*86400)-(Times_2023!$C254*86400),"")</f>
        <v/>
      </c>
      <c r="K21" s="6"/>
      <c r="L21" s="6"/>
      <c r="N21" s="6"/>
    </row>
    <row r="22" ht="15.75" customHeight="1">
      <c r="A22" s="149">
        <v>18.0</v>
      </c>
      <c r="B22" s="150" t="s">
        <v>10</v>
      </c>
      <c r="C22" s="150" t="s">
        <v>82</v>
      </c>
      <c r="D22" s="150" t="s">
        <v>0</v>
      </c>
      <c r="E22" s="159"/>
      <c r="G22" s="6" t="str">
        <f>VLOOKUP(A22,Numbers,2,FALSE)</f>
        <v>NJ</v>
      </c>
      <c r="H22" s="145" t="str">
        <f t="shared" si="3"/>
        <v/>
      </c>
      <c r="I22" s="152" t="str">
        <f>IF($E22&lt;&gt;"",($E22*86400)-(Times_2023!$C255*86400),"")</f>
        <v/>
      </c>
      <c r="J22" s="153"/>
      <c r="K22" s="6"/>
      <c r="L22" s="6"/>
      <c r="N22" s="6"/>
    </row>
    <row r="23" ht="15.75" customHeight="1">
      <c r="A23" s="149">
        <v>19.0</v>
      </c>
      <c r="B23" s="150" t="s">
        <v>5</v>
      </c>
      <c r="C23" s="150" t="s">
        <v>83</v>
      </c>
      <c r="D23" s="150" t="s">
        <v>0</v>
      </c>
      <c r="E23" s="154"/>
      <c r="G23" s="6" t="str">
        <f>VLOOKUP(A23,Numbers,2,FALSE)</f>
        <v>CAC</v>
      </c>
      <c r="H23" s="145" t="str">
        <f t="shared" si="3"/>
        <v/>
      </c>
      <c r="I23" s="152" t="str">
        <f>IF($E23&lt;&gt;"",($E23*86400)-(Times_2023!$C256*86400),"")</f>
        <v/>
      </c>
      <c r="J23" s="153"/>
      <c r="K23" s="6"/>
      <c r="L23" s="6"/>
      <c r="N23" s="6"/>
      <c r="O23" s="154"/>
    </row>
    <row r="24" ht="15.75" customHeight="1">
      <c r="A24" s="149">
        <v>20.0</v>
      </c>
      <c r="B24" s="150" t="s">
        <v>11</v>
      </c>
      <c r="C24" s="150" t="s">
        <v>84</v>
      </c>
      <c r="D24" s="150" t="s">
        <v>0</v>
      </c>
      <c r="E24" s="163"/>
      <c r="G24" s="6" t="str">
        <f>VLOOKUP(A24,Numbers,2,FALSE)</f>
        <v>RR</v>
      </c>
      <c r="H24" s="145" t="str">
        <f t="shared" si="3"/>
        <v/>
      </c>
      <c r="I24" s="152" t="str">
        <f>IF($E24&lt;&gt;"",($E24*86400)-(Times_2023!$C257*86400),"")</f>
        <v/>
      </c>
      <c r="J24" s="153"/>
      <c r="K24" s="6"/>
      <c r="L24" s="6"/>
      <c r="N24" s="6"/>
    </row>
    <row r="25" ht="15.75" customHeight="1">
      <c r="A25" s="149">
        <v>21.0</v>
      </c>
      <c r="B25" s="150" t="s">
        <v>5</v>
      </c>
      <c r="C25" s="150" t="s">
        <v>85</v>
      </c>
      <c r="D25" s="150" t="s">
        <v>0</v>
      </c>
      <c r="E25" s="154"/>
      <c r="G25" s="6" t="str">
        <f>VLOOKUP(A25,Numbers,2,FALSE)</f>
        <v>CAC</v>
      </c>
      <c r="H25" s="145" t="str">
        <f t="shared" si="3"/>
        <v/>
      </c>
      <c r="I25" s="152" t="str">
        <f>IF($E25&lt;&gt;"",($E25*86400)-(Times_2023!$C258*86400),"")</f>
        <v/>
      </c>
      <c r="K25" s="6"/>
      <c r="L25" s="6"/>
      <c r="N25" s="6"/>
      <c r="O25" s="154"/>
    </row>
    <row r="26" ht="15.75" customHeight="1">
      <c r="A26" s="149">
        <v>22.0</v>
      </c>
      <c r="B26" s="150" t="s">
        <v>6</v>
      </c>
      <c r="C26" s="150" t="s">
        <v>86</v>
      </c>
      <c r="D26" s="150" t="s">
        <v>0</v>
      </c>
      <c r="E26" s="154"/>
      <c r="G26" s="6" t="str">
        <f>VLOOKUP(A26,Numbers,2,FALSE)</f>
        <v>CTC</v>
      </c>
      <c r="H26" s="145" t="str">
        <f t="shared" si="3"/>
        <v/>
      </c>
      <c r="I26" s="152" t="str">
        <f>IF($E26&lt;&gt;"",($E26*86400)-(Times_2023!$C259*86400),"")</f>
        <v/>
      </c>
      <c r="J26" s="153"/>
      <c r="K26" s="6"/>
      <c r="L26" s="6"/>
      <c r="N26" s="6"/>
    </row>
    <row r="27" ht="15.75" customHeight="1">
      <c r="A27" s="149">
        <v>23.0</v>
      </c>
      <c r="B27" s="150" t="s">
        <v>5</v>
      </c>
      <c r="C27" s="150" t="s">
        <v>87</v>
      </c>
      <c r="D27" s="150" t="s">
        <v>0</v>
      </c>
      <c r="E27" s="164"/>
      <c r="G27" s="6" t="str">
        <f>VLOOKUP(A27,Numbers,2,FALSE)</f>
        <v>CAC</v>
      </c>
      <c r="H27" s="145" t="str">
        <f t="shared" si="3"/>
        <v/>
      </c>
      <c r="I27" s="152" t="str">
        <f>IF($E27&lt;&gt;"",($E27*86400)-(Times_2023!$C260*86400),"")</f>
        <v/>
      </c>
      <c r="K27" s="6"/>
      <c r="L27" s="6"/>
      <c r="N27" s="6"/>
      <c r="O27" s="154"/>
    </row>
    <row r="28" ht="15.75" customHeight="1">
      <c r="A28" s="149">
        <v>24.0</v>
      </c>
      <c r="B28" s="150" t="s">
        <v>8</v>
      </c>
      <c r="C28" s="150" t="s">
        <v>88</v>
      </c>
      <c r="D28" s="150" t="s">
        <v>0</v>
      </c>
      <c r="E28" s="154"/>
      <c r="G28" s="6" t="str">
        <f>VLOOKUP(A28,Numbers,2,FALSE)</f>
        <v>HI</v>
      </c>
      <c r="H28" s="145" t="str">
        <f t="shared" si="3"/>
        <v/>
      </c>
      <c r="I28" s="152" t="str">
        <f>IF($E28&lt;&gt;"",($E28*86400)-(Times_2023!$C261*86400),"")</f>
        <v/>
      </c>
      <c r="K28" s="6"/>
      <c r="L28" s="6"/>
      <c r="N28" s="6"/>
      <c r="O28" s="154"/>
    </row>
    <row r="29" ht="15.75" customHeight="1">
      <c r="A29" s="149">
        <v>25.0</v>
      </c>
      <c r="B29" s="150" t="s">
        <v>10</v>
      </c>
      <c r="C29" s="150" t="s">
        <v>89</v>
      </c>
      <c r="D29" s="150" t="s">
        <v>0</v>
      </c>
      <c r="E29" s="163"/>
      <c r="G29" s="6" t="str">
        <f>VLOOKUP(A29,Numbers,2,FALSE)</f>
        <v>NJ</v>
      </c>
      <c r="H29" s="145" t="str">
        <f t="shared" si="3"/>
        <v/>
      </c>
      <c r="I29" s="152" t="str">
        <f>IF($E29&lt;&gt;"",($E29*86400)-(Times_2023!$C262*86400),"")</f>
        <v/>
      </c>
      <c r="J29" s="152" t="s">
        <v>77</v>
      </c>
      <c r="K29" s="6"/>
      <c r="L29" s="6"/>
      <c r="N29" s="6"/>
      <c r="O29" s="158"/>
    </row>
    <row r="30" ht="15.75" customHeight="1">
      <c r="A30" s="149">
        <v>26.0</v>
      </c>
      <c r="B30" s="150" t="s">
        <v>5</v>
      </c>
      <c r="C30" s="150" t="s">
        <v>90</v>
      </c>
      <c r="D30" s="150" t="s">
        <v>0</v>
      </c>
      <c r="E30" s="163"/>
      <c r="G30" s="6" t="str">
        <f>VLOOKUP(A30,Numbers,2,FALSE)</f>
        <v>CAC</v>
      </c>
      <c r="H30" s="145" t="str">
        <f t="shared" si="3"/>
        <v/>
      </c>
      <c r="I30" s="152" t="str">
        <f>IF($E30&lt;&gt;"",($E30*86400)-(Times_2023!$C263*86400),"")</f>
        <v/>
      </c>
      <c r="J30" s="153"/>
      <c r="K30" s="6"/>
      <c r="L30" s="6"/>
      <c r="N30" s="6"/>
      <c r="O30" s="154"/>
    </row>
    <row r="31" ht="15.75" customHeight="1">
      <c r="A31" s="149">
        <v>27.0</v>
      </c>
      <c r="B31" s="150" t="s">
        <v>32</v>
      </c>
      <c r="C31" s="150" t="s">
        <v>91</v>
      </c>
      <c r="D31" s="150" t="s">
        <v>0</v>
      </c>
      <c r="E31" s="154"/>
      <c r="G31" s="6" t="str">
        <f>VLOOKUP(A31,Numbers,2,FALSE)</f>
        <v>ELY</v>
      </c>
      <c r="H31" s="145" t="str">
        <f t="shared" si="3"/>
        <v/>
      </c>
      <c r="I31" s="152" t="str">
        <f>IF($E31&lt;&gt;"",($E31*86400)-(Times_2023!$C264*86400),"")</f>
        <v/>
      </c>
      <c r="J31" s="152" t="s">
        <v>77</v>
      </c>
      <c r="K31" s="6"/>
      <c r="L31" s="6"/>
      <c r="N31" s="6"/>
      <c r="O31" s="158"/>
    </row>
    <row r="32" ht="15.75" customHeight="1">
      <c r="A32" s="149">
        <v>28.0</v>
      </c>
      <c r="B32" s="150" t="s">
        <v>12</v>
      </c>
      <c r="C32" s="150" t="s">
        <v>92</v>
      </c>
      <c r="D32" s="150" t="s">
        <v>0</v>
      </c>
      <c r="E32" s="154"/>
      <c r="G32" s="6" t="str">
        <f>VLOOKUP(A32,Numbers,2,FALSE)</f>
        <v>SS</v>
      </c>
      <c r="H32" s="145" t="str">
        <f t="shared" si="3"/>
        <v/>
      </c>
      <c r="I32" s="152" t="str">
        <f>IF($E32&lt;&gt;"",($E32*86400)-(Times_2023!$C265*86400),"")</f>
        <v/>
      </c>
      <c r="J32" s="152" t="s">
        <v>77</v>
      </c>
      <c r="K32" s="6"/>
      <c r="L32" s="6"/>
      <c r="N32" s="6"/>
      <c r="O32" s="158"/>
    </row>
    <row r="33" ht="15.75" customHeight="1">
      <c r="A33" s="149">
        <v>29.0</v>
      </c>
      <c r="B33" s="150" t="s">
        <v>32</v>
      </c>
      <c r="C33" s="150" t="s">
        <v>93</v>
      </c>
      <c r="D33" s="150" t="s">
        <v>0</v>
      </c>
      <c r="E33" s="164"/>
      <c r="G33" s="6" t="str">
        <f>VLOOKUP(A33,Numbers,2,FALSE)</f>
        <v>ELY</v>
      </c>
      <c r="H33" s="145" t="str">
        <f t="shared" si="3"/>
        <v/>
      </c>
      <c r="I33" s="152" t="str">
        <f>IF($E33&lt;&gt;"",($E33*86400)-(Times_2023!$C266*86400),"")</f>
        <v/>
      </c>
      <c r="K33" s="6"/>
      <c r="L33" s="6"/>
      <c r="N33" s="6"/>
      <c r="O33" s="158"/>
    </row>
    <row r="34" ht="15.75" customHeight="1">
      <c r="A34" s="149">
        <v>30.0</v>
      </c>
      <c r="B34" s="150" t="s">
        <v>8</v>
      </c>
      <c r="C34" s="150" t="s">
        <v>94</v>
      </c>
      <c r="D34" s="150" t="s">
        <v>0</v>
      </c>
      <c r="E34" s="163"/>
      <c r="G34" s="6" t="str">
        <f>VLOOKUP(A34,Numbers,2,FALSE)</f>
        <v>HI</v>
      </c>
      <c r="H34" s="145" t="str">
        <f t="shared" si="3"/>
        <v/>
      </c>
      <c r="I34" s="152" t="str">
        <f>IF($E34&lt;&gt;"",($E34*86400)-(Times_2023!$C267*86400),"")</f>
        <v/>
      </c>
      <c r="J34" s="153"/>
      <c r="K34" s="6"/>
      <c r="L34" s="6"/>
      <c r="N34" s="6"/>
      <c r="O34" s="158"/>
    </row>
    <row r="35" ht="15.75" customHeight="1">
      <c r="A35" s="149">
        <v>31.0</v>
      </c>
      <c r="B35" s="150" t="s">
        <v>5</v>
      </c>
      <c r="C35" s="150" t="s">
        <v>95</v>
      </c>
      <c r="D35" s="150" t="s">
        <v>0</v>
      </c>
      <c r="E35" s="154"/>
      <c r="G35" s="6" t="str">
        <f>VLOOKUP(A35,Numbers,2,FALSE)</f>
        <v>CAC</v>
      </c>
      <c r="H35" s="145" t="str">
        <f t="shared" si="3"/>
        <v/>
      </c>
      <c r="I35" s="152" t="str">
        <f>IF($E35&lt;&gt;"",($E35*86400)-(Times_2023!$C268*86400),"")</f>
        <v/>
      </c>
      <c r="J35" s="165" t="s">
        <v>77</v>
      </c>
      <c r="K35" s="6"/>
      <c r="L35" s="6"/>
      <c r="N35" s="6"/>
      <c r="O35" s="154"/>
    </row>
    <row r="36" ht="15.75" customHeight="1">
      <c r="A36" s="149">
        <v>32.0</v>
      </c>
      <c r="B36" s="150" t="s">
        <v>6</v>
      </c>
      <c r="C36" s="150" t="s">
        <v>96</v>
      </c>
      <c r="D36" s="150" t="s">
        <v>0</v>
      </c>
      <c r="E36" s="163"/>
      <c r="G36" s="6" t="str">
        <f>VLOOKUP(A36,Numbers,2,FALSE)</f>
        <v>CTC</v>
      </c>
      <c r="H36" s="145" t="str">
        <f t="shared" si="3"/>
        <v/>
      </c>
      <c r="I36" s="152" t="str">
        <f>IF($E36&lt;&gt;"",($E36*86400)-(Times_2023!$C269*86400),"")</f>
        <v/>
      </c>
      <c r="J36" s="153"/>
      <c r="K36" s="6"/>
      <c r="L36" s="6"/>
      <c r="N36" s="6"/>
      <c r="O36" s="161"/>
    </row>
    <row r="37" ht="15.75" customHeight="1">
      <c r="A37" s="149">
        <v>33.0</v>
      </c>
      <c r="B37" s="150" t="s">
        <v>6</v>
      </c>
      <c r="C37" s="150" t="s">
        <v>97</v>
      </c>
      <c r="D37" s="150" t="s">
        <v>0</v>
      </c>
      <c r="E37" s="163"/>
      <c r="G37" s="6" t="str">
        <f>VLOOKUP(A37,Numbers,2,FALSE)</f>
        <v>CTC</v>
      </c>
      <c r="H37" s="145" t="str">
        <f t="shared" si="3"/>
        <v/>
      </c>
      <c r="I37" s="152" t="str">
        <f>IF($E37&lt;&gt;"",($E37*86400)-(Times_2023!$C270*86400),"")</f>
        <v/>
      </c>
      <c r="K37" s="6"/>
      <c r="L37" s="6"/>
      <c r="N37" s="6"/>
    </row>
    <row r="38" ht="15.75" customHeight="1">
      <c r="A38" s="149">
        <v>34.0</v>
      </c>
      <c r="B38" s="150" t="s">
        <v>6</v>
      </c>
      <c r="C38" s="150" t="s">
        <v>98</v>
      </c>
      <c r="D38" s="150" t="s">
        <v>0</v>
      </c>
      <c r="E38" s="154"/>
      <c r="G38" s="6" t="str">
        <f>VLOOKUP(A38,Numbers,2,FALSE)</f>
        <v>CTC</v>
      </c>
      <c r="H38" s="145" t="str">
        <f t="shared" si="3"/>
        <v/>
      </c>
      <c r="I38" s="152" t="str">
        <f>IF($E38&lt;&gt;"",($E38*86400)-(Times_2023!$C271*86400),"")</f>
        <v/>
      </c>
      <c r="K38" s="6"/>
      <c r="L38" s="6"/>
      <c r="N38" s="6"/>
    </row>
    <row r="39" ht="15.75" customHeight="1">
      <c r="A39" s="149">
        <v>35.0</v>
      </c>
      <c r="B39" s="150" t="s">
        <v>11</v>
      </c>
      <c r="C39" s="150" t="s">
        <v>99</v>
      </c>
      <c r="D39" s="150" t="s">
        <v>0</v>
      </c>
      <c r="E39" s="163"/>
      <c r="G39" s="6" t="str">
        <f>VLOOKUP(A39,Numbers,2,FALSE)</f>
        <v>RR</v>
      </c>
      <c r="H39" s="145" t="str">
        <f t="shared" si="3"/>
        <v/>
      </c>
      <c r="I39" s="152" t="str">
        <f>IF($E39&lt;&gt;"",($E39*86400)-(Times_2023!$C272*86400),"")</f>
        <v/>
      </c>
      <c r="J39" s="153"/>
      <c r="K39" s="6"/>
      <c r="L39" s="6"/>
      <c r="N39" s="6"/>
    </row>
    <row r="40" ht="15.75" customHeight="1">
      <c r="A40" s="149">
        <v>36.0</v>
      </c>
      <c r="B40" s="150" t="s">
        <v>5</v>
      </c>
      <c r="C40" s="150" t="s">
        <v>100</v>
      </c>
      <c r="D40" s="150" t="s">
        <v>0</v>
      </c>
      <c r="E40" s="163"/>
      <c r="G40" s="6" t="str">
        <f>VLOOKUP(A40,Numbers,2,FALSE)</f>
        <v>CAC</v>
      </c>
      <c r="H40" s="145" t="str">
        <f t="shared" si="3"/>
        <v/>
      </c>
      <c r="I40" s="152" t="str">
        <f>IF($E40&lt;&gt;"",($E40*86400)-(Times_2023!$C273*86400),"")</f>
        <v/>
      </c>
      <c r="K40" s="6"/>
      <c r="L40" s="6"/>
      <c r="N40" s="6"/>
      <c r="O40" s="158"/>
    </row>
    <row r="41" ht="15.75" customHeight="1">
      <c r="A41" s="149">
        <v>37.0</v>
      </c>
      <c r="B41" s="150" t="s">
        <v>32</v>
      </c>
      <c r="C41" s="150" t="s">
        <v>101</v>
      </c>
      <c r="D41" s="150" t="s">
        <v>0</v>
      </c>
      <c r="E41" s="164"/>
      <c r="G41" s="6" t="str">
        <f>VLOOKUP(A41,Numbers,2,FALSE)</f>
        <v>ELY</v>
      </c>
      <c r="H41" s="145" t="str">
        <f t="shared" si="3"/>
        <v/>
      </c>
      <c r="I41" s="152" t="str">
        <f>IF($E41&lt;&gt;"",($E41*86400)-(Times_2023!$C274*86400),"")</f>
        <v/>
      </c>
      <c r="K41" s="6"/>
      <c r="L41" s="6"/>
      <c r="N41" s="6"/>
    </row>
    <row r="42" ht="15.75" customHeight="1">
      <c r="A42" s="149">
        <v>38.0</v>
      </c>
      <c r="B42" s="150" t="s">
        <v>32</v>
      </c>
      <c r="C42" s="150" t="s">
        <v>102</v>
      </c>
      <c r="D42" s="150" t="s">
        <v>0</v>
      </c>
      <c r="E42" s="163"/>
      <c r="G42" s="6" t="str">
        <f>VLOOKUP(A42,Numbers,2,FALSE)</f>
        <v>ELY</v>
      </c>
      <c r="H42" s="145" t="str">
        <f t="shared" si="3"/>
        <v/>
      </c>
      <c r="I42" s="152" t="str">
        <f>IF($E42&lt;&gt;"",($E42*86400)-(Times_2023!$C275*86400),"")</f>
        <v/>
      </c>
      <c r="K42" s="6"/>
      <c r="L42" s="6"/>
      <c r="N42" s="6"/>
      <c r="O42" s="161"/>
    </row>
    <row r="43" ht="15.75" customHeight="1">
      <c r="A43" s="149">
        <v>39.0</v>
      </c>
      <c r="B43" s="150" t="s">
        <v>5</v>
      </c>
      <c r="C43" s="150" t="s">
        <v>103</v>
      </c>
      <c r="D43" s="150" t="s">
        <v>0</v>
      </c>
      <c r="E43" s="163"/>
      <c r="G43" s="6" t="str">
        <f>VLOOKUP(A43,Numbers,2,FALSE)</f>
        <v>CAC</v>
      </c>
      <c r="H43" s="145" t="str">
        <f t="shared" si="3"/>
        <v/>
      </c>
      <c r="I43" s="152" t="str">
        <f>IF($E43&lt;&gt;"",($E43*86400)-(Times_2023!$C276*86400),"")</f>
        <v/>
      </c>
      <c r="J43" s="153"/>
      <c r="K43" s="6"/>
      <c r="L43" s="6"/>
      <c r="M43" s="145"/>
      <c r="N43" s="6"/>
      <c r="O43" s="158"/>
    </row>
    <row r="44" ht="15.75" customHeight="1">
      <c r="A44" s="149">
        <v>40.0</v>
      </c>
      <c r="B44" s="150" t="s">
        <v>11</v>
      </c>
      <c r="C44" s="150" t="s">
        <v>104</v>
      </c>
      <c r="D44" s="150" t="s">
        <v>0</v>
      </c>
      <c r="E44" s="154"/>
      <c r="G44" s="6" t="str">
        <f>VLOOKUP(A44,Numbers,2,FALSE)</f>
        <v>RR</v>
      </c>
      <c r="H44" s="145" t="str">
        <f t="shared" si="3"/>
        <v/>
      </c>
      <c r="I44" s="152" t="str">
        <f>IF($E44&lt;&gt;"",($E44*86400)-(Times_2023!$C277*86400),"")</f>
        <v/>
      </c>
      <c r="K44" s="6"/>
      <c r="L44" s="6"/>
      <c r="M44" s="145"/>
      <c r="N44" s="6"/>
      <c r="O44" s="158"/>
    </row>
    <row r="45" ht="15.75" customHeight="1">
      <c r="A45" s="149">
        <v>41.0</v>
      </c>
      <c r="B45" s="150" t="s">
        <v>32</v>
      </c>
      <c r="C45" s="150" t="s">
        <v>105</v>
      </c>
      <c r="D45" s="150" t="s">
        <v>0</v>
      </c>
      <c r="E45" s="163"/>
      <c r="G45" s="6" t="str">
        <f>VLOOKUP(A45,Numbers,2,FALSE)</f>
        <v>ELY</v>
      </c>
      <c r="H45" s="145" t="str">
        <f t="shared" si="3"/>
        <v/>
      </c>
      <c r="I45" s="152" t="str">
        <f>IF($E45&lt;&gt;"",($E45*86400)-(Times_2023!$C278*86400),"")</f>
        <v/>
      </c>
      <c r="J45" s="153"/>
      <c r="K45" s="6"/>
      <c r="L45" s="6"/>
      <c r="N45" s="6"/>
    </row>
    <row r="46" ht="15.75" customHeight="1">
      <c r="A46" s="149">
        <v>42.0</v>
      </c>
      <c r="B46" s="150" t="s">
        <v>11</v>
      </c>
      <c r="C46" s="150" t="s">
        <v>106</v>
      </c>
      <c r="D46" s="150" t="s">
        <v>0</v>
      </c>
      <c r="E46" s="163"/>
      <c r="G46" s="6" t="str">
        <f>VLOOKUP(A46,Numbers,2,FALSE)</f>
        <v>RR</v>
      </c>
      <c r="H46" s="145" t="str">
        <f t="shared" si="3"/>
        <v/>
      </c>
      <c r="I46" s="152" t="str">
        <f>IF($E46&lt;&gt;"",($E46*86400)-(Times_2023!$C279*86400),"")</f>
        <v/>
      </c>
      <c r="J46" s="153"/>
      <c r="K46" s="6"/>
      <c r="L46" s="6"/>
      <c r="N46" s="6"/>
      <c r="O46" s="154"/>
    </row>
    <row r="47" ht="15.75" customHeight="1">
      <c r="A47" s="149">
        <v>43.0</v>
      </c>
      <c r="B47" s="150" t="s">
        <v>12</v>
      </c>
      <c r="C47" s="150" t="s">
        <v>107</v>
      </c>
      <c r="D47" s="150" t="s">
        <v>0</v>
      </c>
      <c r="E47" s="154"/>
      <c r="G47" s="6" t="str">
        <f>VLOOKUP(A47,Numbers,2,FALSE)</f>
        <v>SS</v>
      </c>
      <c r="H47" s="145" t="str">
        <f t="shared" si="3"/>
        <v/>
      </c>
      <c r="I47" s="152" t="str">
        <f>IF($E47&lt;&gt;"",($E47*86400)-(Times_2023!$C280*86400),"")</f>
        <v/>
      </c>
      <c r="J47" s="153"/>
      <c r="K47" s="6"/>
      <c r="L47" s="6"/>
      <c r="N47" s="6"/>
      <c r="O47" s="154"/>
    </row>
    <row r="48" ht="15.75" customHeight="1">
      <c r="A48" s="149">
        <v>44.0</v>
      </c>
      <c r="B48" s="150" t="s">
        <v>5</v>
      </c>
      <c r="C48" s="166" t="s">
        <v>108</v>
      </c>
      <c r="D48" s="150" t="s">
        <v>3</v>
      </c>
      <c r="E48" s="167"/>
      <c r="G48" s="6" t="str">
        <f>VLOOKUP(A48,Numbers,2,FALSE)</f>
        <v>CAC</v>
      </c>
      <c r="H48" s="145" t="str">
        <f t="shared" si="3"/>
        <v/>
      </c>
      <c r="I48" s="152" t="str">
        <f>IF($E48&lt;&gt;"",($E48*86400)-(Times_2023!$C281*86400),"")</f>
        <v/>
      </c>
      <c r="J48" s="153"/>
      <c r="K48" s="6"/>
      <c r="L48" s="6"/>
      <c r="M48" s="145"/>
      <c r="N48" s="6"/>
      <c r="O48" s="158"/>
    </row>
    <row r="49" ht="15.75" customHeight="1">
      <c r="A49" s="149">
        <v>45.0</v>
      </c>
      <c r="B49" s="150" t="s">
        <v>11</v>
      </c>
      <c r="C49" s="150" t="s">
        <v>109</v>
      </c>
      <c r="D49" s="150" t="s">
        <v>3</v>
      </c>
      <c r="E49" s="163"/>
      <c r="G49" s="6" t="str">
        <f>VLOOKUP(A49,Numbers,2,FALSE)</f>
        <v>RR</v>
      </c>
      <c r="H49" s="145" t="str">
        <f t="shared" si="3"/>
        <v/>
      </c>
      <c r="I49" s="152" t="str">
        <f>IF($E49&lt;&gt;"",($E49*86400)-(Times_2023!$C282*86400),"")</f>
        <v/>
      </c>
      <c r="K49" s="6"/>
      <c r="L49" s="6"/>
      <c r="N49" s="6"/>
      <c r="O49" s="154"/>
    </row>
    <row r="50" ht="15.75" customHeight="1">
      <c r="A50" s="149">
        <v>46.0</v>
      </c>
      <c r="B50" s="150" t="s">
        <v>6</v>
      </c>
      <c r="C50" s="150" t="s">
        <v>110</v>
      </c>
      <c r="D50" s="150" t="s">
        <v>0</v>
      </c>
      <c r="E50" s="163"/>
      <c r="G50" s="6" t="str">
        <f>VLOOKUP(A50,Numbers,2,FALSE)</f>
        <v>CTC</v>
      </c>
      <c r="H50" s="145" t="str">
        <f t="shared" si="3"/>
        <v/>
      </c>
      <c r="I50" s="152" t="str">
        <f>IF($E50&lt;&gt;"",($E50*86400)-(Times_2023!$C283*86400),"")</f>
        <v/>
      </c>
      <c r="K50" s="6"/>
      <c r="L50" s="6"/>
      <c r="M50" s="145"/>
      <c r="N50" s="6"/>
      <c r="O50" s="158"/>
    </row>
    <row r="51" ht="15.75" customHeight="1">
      <c r="A51" s="149">
        <v>47.0</v>
      </c>
      <c r="B51" s="150" t="s">
        <v>32</v>
      </c>
      <c r="C51" s="150" t="s">
        <v>111</v>
      </c>
      <c r="D51" s="150" t="s">
        <v>0</v>
      </c>
      <c r="E51" s="163"/>
      <c r="G51" s="6" t="str">
        <f>VLOOKUP(A51,Numbers,2,FALSE)</f>
        <v>ELY</v>
      </c>
      <c r="H51" s="145" t="str">
        <f t="shared" si="3"/>
        <v/>
      </c>
      <c r="I51" s="152" t="str">
        <f>IF($E51&lt;&gt;"",($E51*86400)-(Times_2023!$C284*86400),"")</f>
        <v/>
      </c>
      <c r="J51" s="153"/>
      <c r="K51" s="6"/>
      <c r="L51" s="6"/>
      <c r="N51" s="6"/>
      <c r="O51" s="154"/>
    </row>
    <row r="52" ht="15.75" customHeight="1">
      <c r="A52" s="149">
        <v>48.0</v>
      </c>
      <c r="B52" s="150" t="s">
        <v>6</v>
      </c>
      <c r="C52" s="150" t="s">
        <v>112</v>
      </c>
      <c r="D52" s="150" t="s">
        <v>3</v>
      </c>
      <c r="E52" s="154"/>
      <c r="G52" s="6" t="str">
        <f>VLOOKUP(A52,Numbers,2,FALSE)</f>
        <v>CTC</v>
      </c>
      <c r="H52" s="145" t="str">
        <f t="shared" si="3"/>
        <v/>
      </c>
      <c r="I52" s="152" t="str">
        <f>IF($E52&lt;&gt;"",($E52*86400)-(Times_2023!$C285*86400),"")</f>
        <v/>
      </c>
      <c r="J52" s="153"/>
      <c r="K52" s="6"/>
      <c r="L52" s="6"/>
      <c r="M52" s="145"/>
      <c r="N52" s="6"/>
      <c r="O52" s="154"/>
    </row>
    <row r="53" ht="15.75" customHeight="1">
      <c r="A53" s="149">
        <v>49.0</v>
      </c>
      <c r="B53" s="150" t="s">
        <v>8</v>
      </c>
      <c r="C53" s="150" t="s">
        <v>113</v>
      </c>
      <c r="D53" s="150" t="s">
        <v>0</v>
      </c>
      <c r="E53" s="154"/>
      <c r="G53" s="6" t="str">
        <f>VLOOKUP(A53,Numbers,2,FALSE)</f>
        <v>HI</v>
      </c>
      <c r="H53" s="145" t="str">
        <f t="shared" si="3"/>
        <v/>
      </c>
      <c r="I53" s="152" t="str">
        <f>IF($E53&lt;&gt;"",($E53*86400)-(Times_2023!$C286*86400),"")</f>
        <v/>
      </c>
      <c r="K53" s="6"/>
      <c r="L53" s="6"/>
      <c r="N53" s="6"/>
      <c r="O53" s="154"/>
    </row>
    <row r="54" ht="15.75" customHeight="1">
      <c r="A54" s="149">
        <v>50.0</v>
      </c>
      <c r="B54" s="150" t="s">
        <v>5</v>
      </c>
      <c r="C54" s="150" t="s">
        <v>114</v>
      </c>
      <c r="D54" s="150" t="s">
        <v>0</v>
      </c>
      <c r="E54" s="163"/>
      <c r="G54" s="6" t="str">
        <f>VLOOKUP(A54,Numbers,2,FALSE)</f>
        <v>CAC</v>
      </c>
      <c r="H54" s="145" t="str">
        <f t="shared" si="3"/>
        <v/>
      </c>
      <c r="I54" s="152" t="str">
        <f>IF($E54&lt;&gt;"",($E54*86400)-(Times_2023!$C287*86400),"")</f>
        <v/>
      </c>
      <c r="K54" s="6"/>
      <c r="L54" s="6"/>
      <c r="M54" s="145"/>
      <c r="N54" s="6"/>
      <c r="O54" s="158"/>
    </row>
    <row r="55" ht="15.75" customHeight="1">
      <c r="A55" s="149">
        <v>51.0</v>
      </c>
      <c r="B55" s="150" t="s">
        <v>8</v>
      </c>
      <c r="C55" s="150" t="s">
        <v>115</v>
      </c>
      <c r="D55" s="150" t="s">
        <v>0</v>
      </c>
      <c r="E55" s="154"/>
      <c r="G55" s="6" t="str">
        <f>VLOOKUP(A55,Numbers,2,FALSE)</f>
        <v>HI</v>
      </c>
      <c r="H55" s="145" t="str">
        <f t="shared" si="3"/>
        <v/>
      </c>
      <c r="I55" s="152" t="str">
        <f>IF($E55&lt;&gt;"",($E55*86400)-(Times_2023!$C288*86400),"")</f>
        <v/>
      </c>
      <c r="K55" s="6"/>
      <c r="L55" s="6"/>
      <c r="M55" s="145"/>
      <c r="N55" s="6"/>
      <c r="O55" s="158"/>
    </row>
    <row r="56" ht="15.75" customHeight="1">
      <c r="A56" s="149">
        <v>52.0</v>
      </c>
      <c r="B56" s="150" t="s">
        <v>5</v>
      </c>
      <c r="C56" s="150" t="s">
        <v>116</v>
      </c>
      <c r="D56" s="150" t="s">
        <v>0</v>
      </c>
      <c r="E56" s="154"/>
      <c r="G56" s="6" t="str">
        <f>VLOOKUP(A56,Numbers,2,FALSE)</f>
        <v>CAC</v>
      </c>
      <c r="H56" s="145" t="str">
        <f t="shared" si="3"/>
        <v/>
      </c>
      <c r="I56" s="152" t="str">
        <f>IF($E56&lt;&gt;"",($E56*86400)-(Times_2023!$C289*86400),"")</f>
        <v/>
      </c>
      <c r="K56" s="6"/>
      <c r="L56" s="6"/>
      <c r="M56" s="145"/>
      <c r="N56" s="6"/>
      <c r="O56" s="158"/>
    </row>
    <row r="57" ht="15.75" customHeight="1">
      <c r="A57" s="149">
        <v>53.0</v>
      </c>
      <c r="B57" s="150" t="s">
        <v>12</v>
      </c>
      <c r="C57" s="150" t="s">
        <v>117</v>
      </c>
      <c r="D57" s="150" t="s">
        <v>0</v>
      </c>
      <c r="E57" s="163"/>
      <c r="G57" s="6" t="str">
        <f>VLOOKUP(A57,Numbers,2,FALSE)</f>
        <v>SS</v>
      </c>
      <c r="H57" s="145" t="str">
        <f t="shared" si="3"/>
        <v/>
      </c>
      <c r="I57" s="152" t="str">
        <f>IF($E57&lt;&gt;"",($E57*86400)-(Times_2023!$C290*86400),"")</f>
        <v/>
      </c>
      <c r="K57" s="6"/>
      <c r="L57" s="6"/>
      <c r="M57" s="145"/>
      <c r="N57" s="6"/>
      <c r="O57" s="158"/>
    </row>
    <row r="58" ht="15.75" customHeight="1">
      <c r="A58" s="149">
        <v>54.0</v>
      </c>
      <c r="B58" s="150" t="s">
        <v>5</v>
      </c>
      <c r="C58" s="150" t="s">
        <v>118</v>
      </c>
      <c r="D58" s="150" t="s">
        <v>0</v>
      </c>
      <c r="E58" s="163"/>
      <c r="G58" s="6" t="str">
        <f>VLOOKUP(A58,Numbers,2,FALSE)</f>
        <v>CAC</v>
      </c>
      <c r="H58" s="145" t="str">
        <f t="shared" si="3"/>
        <v/>
      </c>
      <c r="I58" s="152" t="str">
        <f>IF($E58&lt;&gt;"",($E58*86400)-(Times_2023!$C291*86400),"")</f>
        <v/>
      </c>
      <c r="K58" s="6"/>
      <c r="L58" s="6"/>
      <c r="N58" s="6"/>
    </row>
    <row r="59" ht="15.75" customHeight="1">
      <c r="A59" s="149">
        <v>55.0</v>
      </c>
      <c r="B59" s="150" t="s">
        <v>11</v>
      </c>
      <c r="C59" s="150" t="s">
        <v>119</v>
      </c>
      <c r="D59" s="150" t="s">
        <v>0</v>
      </c>
      <c r="E59" s="154"/>
      <c r="G59" s="6" t="str">
        <f>VLOOKUP(A59,Numbers,2,FALSE)</f>
        <v>RR</v>
      </c>
      <c r="H59" s="145" t="str">
        <f t="shared" si="3"/>
        <v/>
      </c>
      <c r="I59" s="152" t="str">
        <f>IF($E59&lt;&gt;"",($E59*86400)-(Times_2023!$C292*86400),"")</f>
        <v/>
      </c>
      <c r="K59" s="6"/>
      <c r="L59" s="6"/>
      <c r="M59" s="145"/>
      <c r="N59" s="6"/>
      <c r="O59" s="158"/>
    </row>
    <row r="60" ht="15.75" customHeight="1">
      <c r="A60" s="149">
        <v>56.0</v>
      </c>
      <c r="B60" s="150" t="s">
        <v>8</v>
      </c>
      <c r="C60" s="150" t="s">
        <v>120</v>
      </c>
      <c r="D60" s="150" t="s">
        <v>0</v>
      </c>
      <c r="E60" s="163"/>
      <c r="G60" s="6" t="str">
        <f>VLOOKUP(A60,Numbers,2,FALSE)</f>
        <v>HI</v>
      </c>
      <c r="H60" s="145" t="str">
        <f t="shared" si="3"/>
        <v/>
      </c>
      <c r="I60" s="152" t="str">
        <f>IF($E60&lt;&gt;"",($E60*86400)-(Times_2023!$C293*86400),"")</f>
        <v/>
      </c>
      <c r="K60" s="6"/>
      <c r="L60" s="6"/>
      <c r="N60" s="6"/>
    </row>
    <row r="61" ht="15.75" customHeight="1">
      <c r="A61" s="149">
        <v>57.0</v>
      </c>
      <c r="B61" s="150" t="s">
        <v>5</v>
      </c>
      <c r="C61" s="166" t="s">
        <v>121</v>
      </c>
      <c r="D61" s="150" t="s">
        <v>3</v>
      </c>
      <c r="E61" s="167"/>
      <c r="G61" s="6" t="str">
        <f>VLOOKUP(A61,Numbers,2,FALSE)</f>
        <v>CAC</v>
      </c>
      <c r="H61" s="145" t="str">
        <f t="shared" si="3"/>
        <v/>
      </c>
      <c r="I61" s="152" t="str">
        <f>IF($E61&lt;&gt;"",($E61*86400)-(Times_2023!$C294*86400),"")</f>
        <v/>
      </c>
      <c r="K61" s="6"/>
      <c r="L61" s="6"/>
      <c r="M61" s="145"/>
      <c r="N61" s="6"/>
      <c r="O61" s="158"/>
    </row>
    <row r="62" ht="15.75" customHeight="1">
      <c r="A62" s="149">
        <v>58.0</v>
      </c>
      <c r="B62" s="150" t="s">
        <v>5</v>
      </c>
      <c r="C62" s="150" t="s">
        <v>122</v>
      </c>
      <c r="D62" s="150" t="s">
        <v>0</v>
      </c>
      <c r="E62" s="163"/>
      <c r="G62" s="6" t="str">
        <f>VLOOKUP(A62,Numbers,2,FALSE)</f>
        <v>CAC</v>
      </c>
      <c r="H62" s="145" t="str">
        <f t="shared" si="3"/>
        <v/>
      </c>
      <c r="I62" s="152" t="str">
        <f>IF($E62&lt;&gt;"",($E62*86400)-(Times_2023!$C295*86400),"")</f>
        <v/>
      </c>
      <c r="K62" s="6"/>
      <c r="L62" s="6"/>
      <c r="N62" s="6"/>
      <c r="O62" s="161"/>
    </row>
    <row r="63" ht="15.75" customHeight="1">
      <c r="A63" s="149">
        <v>59.0</v>
      </c>
      <c r="B63" s="150" t="s">
        <v>32</v>
      </c>
      <c r="C63" s="150" t="s">
        <v>123</v>
      </c>
      <c r="D63" s="150" t="s">
        <v>0</v>
      </c>
      <c r="E63" s="164"/>
      <c r="G63" s="6" t="str">
        <f>VLOOKUP(A63,Numbers,2,FALSE)</f>
        <v>ELY</v>
      </c>
      <c r="H63" s="145" t="str">
        <f t="shared" si="3"/>
        <v/>
      </c>
      <c r="I63" s="152" t="str">
        <f>IF($E63&lt;&gt;"",($E63*86400)-(Times_2023!$C296*86400),"")</f>
        <v/>
      </c>
      <c r="K63" s="6"/>
      <c r="L63" s="6"/>
      <c r="N63" s="6"/>
      <c r="O63" s="161"/>
    </row>
    <row r="64" ht="15.75" customHeight="1">
      <c r="A64" s="149">
        <v>60.0</v>
      </c>
      <c r="B64" s="150" t="s">
        <v>9</v>
      </c>
      <c r="C64" s="150" t="s">
        <v>124</v>
      </c>
      <c r="D64" s="156" t="s">
        <v>0</v>
      </c>
      <c r="E64" s="163"/>
      <c r="G64" s="6" t="str">
        <f>VLOOKUP(A64,Numbers,2,FALSE)</f>
        <v>HRC</v>
      </c>
      <c r="H64" s="145" t="str">
        <f t="shared" si="3"/>
        <v/>
      </c>
      <c r="I64" s="152" t="str">
        <f>IF($E64&lt;&gt;"",($E64*86400)-(Times_2023!$C297*86400),"")</f>
        <v/>
      </c>
      <c r="J64" s="153"/>
      <c r="K64" s="6"/>
      <c r="L64" s="6"/>
      <c r="M64" s="145"/>
      <c r="N64" s="6"/>
      <c r="O64" s="158"/>
    </row>
    <row r="65" ht="15.75" customHeight="1">
      <c r="A65" s="149">
        <v>61.0</v>
      </c>
      <c r="B65" s="150" t="s">
        <v>11</v>
      </c>
      <c r="C65" s="150" t="s">
        <v>125</v>
      </c>
      <c r="D65" s="150" t="s">
        <v>0</v>
      </c>
      <c r="E65" s="164"/>
      <c r="G65" s="6" t="str">
        <f>VLOOKUP(A65,Numbers,2,FALSE)</f>
        <v>RR</v>
      </c>
      <c r="H65" s="145" t="str">
        <f t="shared" si="3"/>
        <v/>
      </c>
      <c r="I65" s="152" t="str">
        <f>IF($E65&lt;&gt;"",($E65*86400)-(Times_2023!$C298*86400),"")</f>
        <v/>
      </c>
      <c r="K65" s="6"/>
      <c r="L65" s="6"/>
      <c r="N65" s="6"/>
    </row>
    <row r="66" ht="15.75" customHeight="1">
      <c r="A66" s="168">
        <v>62.0</v>
      </c>
      <c r="B66" s="150" t="s">
        <v>6</v>
      </c>
      <c r="C66" s="169" t="s">
        <v>126</v>
      </c>
      <c r="D66" s="150" t="s">
        <v>3</v>
      </c>
      <c r="E66" s="163"/>
      <c r="G66" s="6" t="str">
        <f>VLOOKUP(A66,Numbers,2,FALSE)</f>
        <v>CTC</v>
      </c>
      <c r="H66" s="145" t="str">
        <f t="shared" si="3"/>
        <v/>
      </c>
      <c r="I66" s="152" t="str">
        <f>IF($E66&lt;&gt;"",($E66*86400)-(Times_2023!$C299*86400),"")</f>
        <v/>
      </c>
      <c r="J66" s="153"/>
      <c r="K66" s="6"/>
      <c r="L66" s="6"/>
      <c r="M66" s="145"/>
      <c r="N66" s="6"/>
      <c r="O66" s="158"/>
    </row>
    <row r="67" ht="15.75" customHeight="1">
      <c r="A67" s="149">
        <v>63.0</v>
      </c>
      <c r="B67" s="150" t="s">
        <v>9</v>
      </c>
      <c r="C67" s="150" t="s">
        <v>127</v>
      </c>
      <c r="D67" s="156" t="s">
        <v>0</v>
      </c>
      <c r="E67" s="163"/>
      <c r="G67" s="6" t="str">
        <f>VLOOKUP(A67,Numbers,2,FALSE)</f>
        <v>HRC</v>
      </c>
      <c r="H67" s="145" t="str">
        <f t="shared" si="3"/>
        <v/>
      </c>
      <c r="I67" s="152" t="str">
        <f>IF($E67&lt;&gt;"",($E67*86400)-(Times_2023!$C300*86400),"")</f>
        <v/>
      </c>
      <c r="K67" s="6"/>
      <c r="L67" s="6"/>
      <c r="M67" s="145"/>
      <c r="N67" s="6"/>
      <c r="O67" s="158"/>
    </row>
    <row r="68" ht="15.75" customHeight="1">
      <c r="A68" s="149">
        <v>64.0</v>
      </c>
      <c r="B68" s="150" t="s">
        <v>32</v>
      </c>
      <c r="C68" s="150" t="s">
        <v>128</v>
      </c>
      <c r="D68" s="150" t="s">
        <v>0</v>
      </c>
      <c r="E68" s="154"/>
      <c r="G68" s="6" t="str">
        <f>VLOOKUP(A68,Numbers,2,FALSE)</f>
        <v>ELY</v>
      </c>
      <c r="H68" s="145" t="str">
        <f t="shared" si="3"/>
        <v/>
      </c>
      <c r="I68" s="152" t="str">
        <f>IF($E68&lt;&gt;"",($E68*86400)-(Times_2023!$C301*86400),"")</f>
        <v/>
      </c>
      <c r="K68" s="6"/>
      <c r="L68" s="6"/>
      <c r="M68" s="145"/>
      <c r="N68" s="6"/>
      <c r="O68" s="158"/>
    </row>
    <row r="69" ht="15.75" customHeight="1">
      <c r="A69" s="149">
        <v>65.0</v>
      </c>
      <c r="B69" s="150" t="s">
        <v>9</v>
      </c>
      <c r="C69" s="150" t="s">
        <v>129</v>
      </c>
      <c r="D69" s="156" t="s">
        <v>0</v>
      </c>
      <c r="E69" s="163"/>
      <c r="G69" s="6" t="str">
        <f>VLOOKUP(A69,Numbers,2,FALSE)</f>
        <v>HRC</v>
      </c>
      <c r="H69" s="145" t="str">
        <f t="shared" si="3"/>
        <v/>
      </c>
      <c r="I69" s="152" t="str">
        <f>IF($E69&lt;&gt;"",($E69*86400)-(Times_2023!$C302*86400),"")</f>
        <v/>
      </c>
      <c r="K69" s="6"/>
      <c r="M69" s="6"/>
      <c r="N69" s="6"/>
      <c r="O69" s="158"/>
    </row>
    <row r="70" ht="15.75" customHeight="1">
      <c r="A70" s="149">
        <v>66.0</v>
      </c>
      <c r="B70" s="150" t="s">
        <v>9</v>
      </c>
      <c r="C70" s="150" t="s">
        <v>130</v>
      </c>
      <c r="D70" s="156" t="s">
        <v>0</v>
      </c>
      <c r="E70" s="154"/>
      <c r="G70" s="6" t="str">
        <f>VLOOKUP(A70,Numbers,2,FALSE)</f>
        <v>HRC</v>
      </c>
      <c r="H70" s="145" t="str">
        <f t="shared" si="3"/>
        <v/>
      </c>
      <c r="I70" s="152" t="str">
        <f>IF($E70&lt;&gt;"",($E70*86400)-(Times_2023!$C303*86400),"")</f>
        <v/>
      </c>
      <c r="K70" s="6"/>
      <c r="M70" s="6"/>
      <c r="O70" s="170"/>
    </row>
    <row r="71" ht="15.75" customHeight="1">
      <c r="A71" s="149">
        <v>67.0</v>
      </c>
      <c r="B71" s="150" t="s">
        <v>12</v>
      </c>
      <c r="C71" s="150" t="s">
        <v>131</v>
      </c>
      <c r="D71" s="150" t="s">
        <v>0</v>
      </c>
      <c r="E71" s="164"/>
      <c r="G71" s="6" t="str">
        <f>VLOOKUP(A71,Numbers,2,FALSE)</f>
        <v>SS</v>
      </c>
      <c r="H71" s="145" t="str">
        <f t="shared" si="3"/>
        <v/>
      </c>
      <c r="I71" s="152" t="str">
        <f>IF($E71&lt;&gt;"",($E71*86400)-(Times_2023!$C304*86400),"")</f>
        <v/>
      </c>
      <c r="K71" s="6"/>
      <c r="L71" s="6"/>
      <c r="N71" s="6"/>
      <c r="O71" s="154"/>
    </row>
    <row r="72" ht="15.75" customHeight="1">
      <c r="A72" s="149">
        <v>68.0</v>
      </c>
      <c r="B72" s="150" t="s">
        <v>32</v>
      </c>
      <c r="C72" s="150" t="s">
        <v>132</v>
      </c>
      <c r="D72" s="150" t="s">
        <v>0</v>
      </c>
      <c r="E72" s="151"/>
      <c r="G72" s="6" t="str">
        <f>VLOOKUP(A72,Numbers,2,FALSE)</f>
        <v>ELY</v>
      </c>
      <c r="H72" s="145" t="str">
        <f t="shared" si="3"/>
        <v/>
      </c>
      <c r="I72" s="152" t="str">
        <f>IF($E72&lt;&gt;"",($E72*86400)-(Times_2023!$C305*86400),"")</f>
        <v/>
      </c>
      <c r="K72" s="6"/>
      <c r="L72" s="6"/>
      <c r="N72" s="6"/>
      <c r="O72" s="158"/>
    </row>
    <row r="73" ht="15.75" customHeight="1">
      <c r="A73" s="149">
        <v>69.0</v>
      </c>
      <c r="B73" s="150" t="s">
        <v>10</v>
      </c>
      <c r="C73" s="150" t="s">
        <v>133</v>
      </c>
      <c r="D73" s="150" t="s">
        <v>0</v>
      </c>
      <c r="E73" s="160"/>
      <c r="G73" s="6" t="str">
        <f>VLOOKUP(A73,Numbers,2,FALSE)</f>
        <v>NJ</v>
      </c>
      <c r="H73" s="145" t="str">
        <f t="shared" si="3"/>
        <v/>
      </c>
      <c r="I73" s="152" t="str">
        <f>IF($E73&lt;&gt;"",($E73*86400)-(Times_2023!$C306*86400),"")</f>
        <v/>
      </c>
      <c r="K73" s="6"/>
      <c r="L73" s="6"/>
      <c r="N73" s="6"/>
      <c r="O73" s="158"/>
    </row>
    <row r="74" ht="15.75" customHeight="1">
      <c r="A74" s="149">
        <v>70.0</v>
      </c>
      <c r="B74" s="150" t="s">
        <v>8</v>
      </c>
      <c r="C74" s="150" t="s">
        <v>134</v>
      </c>
      <c r="D74" s="150" t="s">
        <v>0</v>
      </c>
      <c r="E74" s="151"/>
      <c r="G74" s="6" t="str">
        <f>VLOOKUP(A74,Numbers,2,FALSE)</f>
        <v>HI</v>
      </c>
      <c r="H74" s="145" t="str">
        <f t="shared" si="3"/>
        <v/>
      </c>
      <c r="I74" s="152" t="str">
        <f>IF($E74&lt;&gt;"",($E74*86400)-(Times_2023!$C307*86400),"")</f>
        <v/>
      </c>
      <c r="K74" s="6"/>
      <c r="L74" s="6"/>
      <c r="N74" s="6"/>
      <c r="O74" s="158"/>
    </row>
    <row r="75" ht="15.75" customHeight="1">
      <c r="A75" s="149">
        <v>71.0</v>
      </c>
      <c r="B75" s="150" t="s">
        <v>6</v>
      </c>
      <c r="C75" s="150" t="s">
        <v>135</v>
      </c>
      <c r="D75" s="150" t="s">
        <v>0</v>
      </c>
      <c r="E75" s="159"/>
      <c r="G75" s="6" t="str">
        <f>VLOOKUP(A75,Numbers,2,FALSE)</f>
        <v>CTC</v>
      </c>
      <c r="H75" s="145" t="str">
        <f t="shared" si="3"/>
        <v/>
      </c>
      <c r="I75" s="152" t="str">
        <f>IF($E75&lt;&gt;"",($E75*86400)-(Times_2023!$C308*86400),"")</f>
        <v/>
      </c>
      <c r="K75" s="6"/>
      <c r="L75" s="6"/>
      <c r="M75" s="145"/>
      <c r="N75" s="6"/>
      <c r="O75" s="158"/>
    </row>
    <row r="76" ht="15.75" customHeight="1">
      <c r="A76" s="149">
        <v>72.0</v>
      </c>
      <c r="B76" s="150" t="s">
        <v>32</v>
      </c>
      <c r="C76" s="150" t="s">
        <v>136</v>
      </c>
      <c r="D76" s="150" t="s">
        <v>0</v>
      </c>
      <c r="E76" s="151"/>
      <c r="G76" s="6" t="str">
        <f>VLOOKUP(A76,Numbers,2,FALSE)</f>
        <v>ELY</v>
      </c>
      <c r="H76" s="145" t="str">
        <f t="shared" si="3"/>
        <v/>
      </c>
      <c r="I76" s="152" t="str">
        <f>IF($E76&lt;&gt;"",($E76*86400)-(Times_2023!$C309*86400),"")</f>
        <v/>
      </c>
      <c r="K76" s="6"/>
      <c r="L76" s="6"/>
      <c r="M76" s="145"/>
      <c r="N76" s="6"/>
      <c r="O76" s="154"/>
    </row>
    <row r="77" ht="15.75" customHeight="1">
      <c r="A77" s="149">
        <v>73.0</v>
      </c>
      <c r="B77" s="150" t="s">
        <v>32</v>
      </c>
      <c r="C77" s="150" t="s">
        <v>137</v>
      </c>
      <c r="D77" s="150" t="s">
        <v>0</v>
      </c>
      <c r="E77" s="159"/>
      <c r="G77" s="6" t="str">
        <f>VLOOKUP(A77,Numbers,2,FALSE)</f>
        <v>ELY</v>
      </c>
      <c r="H77" s="145" t="str">
        <f t="shared" si="3"/>
        <v/>
      </c>
      <c r="I77" s="152" t="str">
        <f>IF($E77&lt;&gt;"",($E77*86400)-(Times_2023!$C310*86400),"")</f>
        <v/>
      </c>
      <c r="K77" s="6"/>
      <c r="L77" s="6"/>
      <c r="N77" s="6"/>
    </row>
    <row r="78" ht="15.75" customHeight="1">
      <c r="A78" s="149">
        <v>74.0</v>
      </c>
      <c r="B78" s="150" t="s">
        <v>32</v>
      </c>
      <c r="C78" s="150" t="s">
        <v>138</v>
      </c>
      <c r="D78" s="150" t="s">
        <v>0</v>
      </c>
      <c r="E78" s="159"/>
      <c r="G78" s="6" t="str">
        <f>VLOOKUP(A78,Numbers,2,FALSE)</f>
        <v>ELY</v>
      </c>
      <c r="H78" s="145" t="str">
        <f t="shared" si="3"/>
        <v/>
      </c>
      <c r="I78" s="152" t="str">
        <f>IF($E78&lt;&gt;"",($E78*86400)-(Times_2023!$C311*86400),"")</f>
        <v/>
      </c>
      <c r="K78" s="6"/>
      <c r="L78" s="6"/>
      <c r="M78" s="145"/>
      <c r="N78" s="6"/>
      <c r="O78" s="158"/>
    </row>
    <row r="79" ht="15.75" customHeight="1">
      <c r="A79" s="149">
        <v>75.0</v>
      </c>
      <c r="B79" s="150" t="s">
        <v>9</v>
      </c>
      <c r="C79" s="150" t="s">
        <v>139</v>
      </c>
      <c r="D79" s="156" t="s">
        <v>0</v>
      </c>
      <c r="E79" s="159"/>
      <c r="G79" s="6" t="str">
        <f>VLOOKUP(A79,Numbers,2,FALSE)</f>
        <v>HRC</v>
      </c>
      <c r="H79" s="145" t="str">
        <f t="shared" si="3"/>
        <v/>
      </c>
      <c r="I79" s="152" t="str">
        <f>IF($E79&lt;&gt;"",($E79*86400)-(Times_2023!$C312*86400),"")</f>
        <v/>
      </c>
      <c r="J79" s="153"/>
      <c r="K79" s="6"/>
      <c r="L79" s="6"/>
      <c r="M79" s="145"/>
      <c r="N79" s="6"/>
      <c r="O79" s="158"/>
    </row>
    <row r="80" ht="15.75" customHeight="1">
      <c r="A80" s="149">
        <v>76.0</v>
      </c>
      <c r="B80" s="150" t="s">
        <v>9</v>
      </c>
      <c r="C80" s="150" t="s">
        <v>140</v>
      </c>
      <c r="D80" s="156" t="s">
        <v>0</v>
      </c>
      <c r="E80" s="151"/>
      <c r="G80" s="6" t="str">
        <f>VLOOKUP(A80,Numbers,2,FALSE)</f>
        <v>HRC</v>
      </c>
      <c r="H80" s="145" t="str">
        <f t="shared" si="3"/>
        <v/>
      </c>
      <c r="I80" s="152" t="str">
        <f>IF($E80&lt;&gt;"",($E80*86400)-(Times_2023!$C313*86400),"")</f>
        <v/>
      </c>
      <c r="K80" s="6"/>
      <c r="L80" s="6"/>
      <c r="M80" s="145"/>
      <c r="N80" s="6"/>
      <c r="O80" s="158"/>
    </row>
    <row r="81" ht="15.75" customHeight="1">
      <c r="A81" s="149">
        <v>77.0</v>
      </c>
      <c r="B81" s="150" t="s">
        <v>12</v>
      </c>
      <c r="C81" s="150" t="s">
        <v>141</v>
      </c>
      <c r="D81" s="150" t="s">
        <v>0</v>
      </c>
      <c r="E81" s="159"/>
      <c r="G81" s="6" t="str">
        <f>VLOOKUP(A81,Numbers,2,FALSE)</f>
        <v>SS</v>
      </c>
      <c r="H81" s="145" t="str">
        <f t="shared" si="3"/>
        <v/>
      </c>
      <c r="I81" s="152" t="str">
        <f>IF($E81&lt;&gt;"",($E81*86400)-(Times_2023!$C314*86400),"")</f>
        <v/>
      </c>
      <c r="K81" s="6"/>
      <c r="L81" s="6"/>
      <c r="N81" s="6"/>
      <c r="O81" s="154"/>
    </row>
    <row r="82" ht="15.75" customHeight="1">
      <c r="A82" s="149">
        <v>78.0</v>
      </c>
      <c r="B82" s="150" t="s">
        <v>10</v>
      </c>
      <c r="C82" s="150" t="s">
        <v>142</v>
      </c>
      <c r="D82" s="150" t="s">
        <v>0</v>
      </c>
      <c r="E82" s="159"/>
      <c r="G82" s="6" t="str">
        <f>VLOOKUP(A82,Numbers,2,FALSE)</f>
        <v>NJ</v>
      </c>
      <c r="H82" s="145" t="str">
        <f t="shared" si="3"/>
        <v/>
      </c>
      <c r="I82" s="152" t="str">
        <f>IF($E82&lt;&gt;"",($E82*86400)-(Times_2023!$C315*86400),"")</f>
        <v/>
      </c>
      <c r="K82" s="6"/>
      <c r="L82" s="6"/>
      <c r="M82" s="145"/>
      <c r="N82" s="6"/>
      <c r="O82" s="158"/>
    </row>
    <row r="83" ht="15.75" customHeight="1">
      <c r="A83" s="149">
        <v>79.0</v>
      </c>
      <c r="B83" s="150" t="s">
        <v>6</v>
      </c>
      <c r="C83" s="150" t="s">
        <v>143</v>
      </c>
      <c r="D83" s="150" t="s">
        <v>0</v>
      </c>
      <c r="E83" s="151"/>
      <c r="G83" s="6" t="str">
        <f>VLOOKUP(A83,Numbers,2,FALSE)</f>
        <v>CTC</v>
      </c>
      <c r="H83" s="145" t="str">
        <f t="shared" si="3"/>
        <v/>
      </c>
      <c r="I83" s="152" t="str">
        <f>IF($E83&lt;&gt;"",($E83*86400)-(Times_2023!$C316*86400),"")</f>
        <v/>
      </c>
      <c r="K83" s="6"/>
      <c r="L83" s="6"/>
      <c r="M83" s="145"/>
      <c r="N83" s="6"/>
      <c r="O83" s="158"/>
    </row>
    <row r="84" ht="15.75" customHeight="1">
      <c r="A84" s="149">
        <v>80.0</v>
      </c>
      <c r="B84" s="150" t="s">
        <v>10</v>
      </c>
      <c r="C84" s="150" t="s">
        <v>144</v>
      </c>
      <c r="D84" s="150" t="s">
        <v>3</v>
      </c>
      <c r="E84" s="151"/>
      <c r="G84" s="6" t="str">
        <f>VLOOKUP(A84,Numbers,2,FALSE)</f>
        <v>NJ</v>
      </c>
      <c r="H84" s="145" t="str">
        <f t="shared" si="3"/>
        <v/>
      </c>
      <c r="I84" s="152" t="str">
        <f>IF($E84&lt;&gt;"",($E84*86400)-(Times_2023!$C317*86400),"")</f>
        <v/>
      </c>
      <c r="K84" s="6"/>
      <c r="L84" s="6"/>
      <c r="N84" s="6"/>
    </row>
    <row r="85" ht="15.75" customHeight="1">
      <c r="A85" s="149">
        <v>81.0</v>
      </c>
      <c r="B85" s="150" t="s">
        <v>10</v>
      </c>
      <c r="C85" s="150" t="s">
        <v>145</v>
      </c>
      <c r="D85" s="150" t="s">
        <v>0</v>
      </c>
      <c r="E85" s="160"/>
      <c r="G85" s="6" t="str">
        <f>VLOOKUP(A85,Numbers,2,FALSE)</f>
        <v>NJ</v>
      </c>
      <c r="H85" s="145" t="str">
        <f t="shared" si="3"/>
        <v/>
      </c>
      <c r="I85" s="152" t="str">
        <f>IF($E85&lt;&gt;"",($E85*86400)-(Times_2023!$C318*86400),"")</f>
        <v/>
      </c>
    </row>
    <row r="86" ht="15.75" customHeight="1">
      <c r="A86" s="149">
        <v>82.0</v>
      </c>
      <c r="B86" s="150" t="s">
        <v>5</v>
      </c>
      <c r="C86" s="150" t="s">
        <v>146</v>
      </c>
      <c r="D86" s="150" t="s">
        <v>0</v>
      </c>
      <c r="E86" s="159"/>
      <c r="G86" s="6" t="str">
        <f>VLOOKUP(A86,Numbers,2,FALSE)</f>
        <v>CAC</v>
      </c>
      <c r="H86" s="145" t="str">
        <f t="shared" si="3"/>
        <v/>
      </c>
      <c r="I86" s="152" t="str">
        <f>IF($E86&lt;&gt;"",($E86*86400)-(Times_2023!$C319*86400),"")</f>
        <v/>
      </c>
      <c r="J86" s="153"/>
      <c r="K86" s="6"/>
      <c r="L86" s="6"/>
      <c r="N86" s="6"/>
      <c r="O86" s="161"/>
    </row>
    <row r="87" ht="15.75" customHeight="1">
      <c r="A87" s="149">
        <v>83.0</v>
      </c>
      <c r="B87" s="150" t="s">
        <v>9</v>
      </c>
      <c r="C87" s="150" t="s">
        <v>147</v>
      </c>
      <c r="D87" s="156" t="s">
        <v>0</v>
      </c>
      <c r="E87" s="151"/>
      <c r="G87" s="6" t="str">
        <f>VLOOKUP(A87,Numbers,2,FALSE)</f>
        <v>HRC</v>
      </c>
      <c r="H87" s="145" t="str">
        <f t="shared" si="3"/>
        <v/>
      </c>
      <c r="I87" s="152" t="str">
        <f>IF($E87&lt;&gt;"",($E87*86400)-(Times_2023!$C320*86400),"")</f>
        <v/>
      </c>
      <c r="K87" s="6"/>
      <c r="L87" s="6"/>
      <c r="N87" s="6"/>
      <c r="O87" s="161"/>
    </row>
    <row r="88" ht="15.75" customHeight="1">
      <c r="A88" s="149">
        <v>84.0</v>
      </c>
      <c r="B88" s="150" t="s">
        <v>32</v>
      </c>
      <c r="C88" s="150" t="s">
        <v>148</v>
      </c>
      <c r="D88" s="150" t="s">
        <v>0</v>
      </c>
      <c r="E88" s="151"/>
      <c r="G88" s="6" t="str">
        <f>VLOOKUP(A88,Numbers,2,FALSE)</f>
        <v>ELY</v>
      </c>
      <c r="H88" s="145" t="str">
        <f t="shared" si="3"/>
        <v/>
      </c>
      <c r="I88" s="152" t="str">
        <f>IF($E88&lt;&gt;"",($E88*86400)-(Times_2023!$C321*86400),"")</f>
        <v/>
      </c>
      <c r="K88" s="6"/>
      <c r="L88" s="6"/>
      <c r="M88" s="145"/>
      <c r="N88" s="6"/>
      <c r="O88" s="154"/>
    </row>
    <row r="89" ht="15.75" customHeight="1">
      <c r="A89" s="149">
        <v>85.0</v>
      </c>
      <c r="B89" s="150" t="s">
        <v>5</v>
      </c>
      <c r="C89" s="150" t="s">
        <v>149</v>
      </c>
      <c r="D89" s="150" t="s">
        <v>0</v>
      </c>
      <c r="E89" s="159"/>
      <c r="G89" s="6" t="str">
        <f>VLOOKUP(A89,Numbers,2,FALSE)</f>
        <v>CAC</v>
      </c>
      <c r="H89" s="145" t="str">
        <f t="shared" si="3"/>
        <v/>
      </c>
      <c r="I89" s="152" t="str">
        <f>IF($E89&lt;&gt;"",($E89*86400)-(Times_2023!$C322*86400),"")</f>
        <v/>
      </c>
      <c r="J89" s="153"/>
      <c r="K89" s="6"/>
      <c r="L89" s="6"/>
      <c r="N89" s="6"/>
      <c r="O89" s="154"/>
    </row>
    <row r="90" ht="15.75" customHeight="1">
      <c r="A90" s="149">
        <v>86.0</v>
      </c>
      <c r="B90" s="150" t="s">
        <v>12</v>
      </c>
      <c r="C90" s="150" t="s">
        <v>150</v>
      </c>
      <c r="D90" s="150" t="s">
        <v>0</v>
      </c>
      <c r="E90" s="159"/>
      <c r="G90" s="6" t="str">
        <f>VLOOKUP(A90,Numbers,2,FALSE)</f>
        <v>SS</v>
      </c>
      <c r="H90" s="145" t="str">
        <f t="shared" si="3"/>
        <v/>
      </c>
      <c r="I90" s="152" t="str">
        <f>IF($E90&lt;&gt;"",($E90*86400)-(Times_2023!$C323*86400),"")</f>
        <v/>
      </c>
      <c r="K90" s="6"/>
      <c r="L90" s="6"/>
      <c r="M90" s="145"/>
      <c r="N90" s="6"/>
      <c r="O90" s="158"/>
    </row>
    <row r="91" ht="15.75" customHeight="1">
      <c r="A91" s="149">
        <v>87.0</v>
      </c>
      <c r="B91" s="150" t="s">
        <v>11</v>
      </c>
      <c r="C91" s="150" t="s">
        <v>151</v>
      </c>
      <c r="D91" s="150" t="s">
        <v>0</v>
      </c>
      <c r="E91" s="160"/>
      <c r="G91" s="6" t="str">
        <f>VLOOKUP(A91,Numbers,2,FALSE)</f>
        <v>RR</v>
      </c>
      <c r="H91" s="145" t="str">
        <f t="shared" si="3"/>
        <v/>
      </c>
      <c r="I91" s="152" t="str">
        <f>IF($E91&lt;&gt;"",($E91*86400)-(Times_2023!$C324*86400),"")</f>
        <v/>
      </c>
      <c r="K91" s="6"/>
      <c r="L91" s="6"/>
      <c r="N91" s="6"/>
      <c r="O91" s="154"/>
    </row>
    <row r="92" ht="15.75" customHeight="1">
      <c r="A92" s="149">
        <v>88.0</v>
      </c>
      <c r="B92" s="150" t="s">
        <v>8</v>
      </c>
      <c r="C92" s="150" t="s">
        <v>152</v>
      </c>
      <c r="D92" s="150" t="s">
        <v>3</v>
      </c>
      <c r="E92" s="151"/>
      <c r="G92" s="6" t="str">
        <f>VLOOKUP(A92,Numbers,2,FALSE)</f>
        <v>HI</v>
      </c>
      <c r="H92" s="145" t="str">
        <f t="shared" si="3"/>
        <v/>
      </c>
      <c r="I92" s="152" t="str">
        <f>IF($E92&lt;&gt;"",($E92*86400)-(Times_2023!$C325*86400),"")</f>
        <v/>
      </c>
      <c r="K92" s="6"/>
      <c r="L92" s="6"/>
      <c r="M92" s="145"/>
      <c r="N92" s="6"/>
      <c r="O92" s="154"/>
    </row>
    <row r="93" ht="15.75" customHeight="1">
      <c r="A93" s="149">
        <v>89.0</v>
      </c>
      <c r="B93" s="150" t="s">
        <v>8</v>
      </c>
      <c r="C93" s="150" t="s">
        <v>153</v>
      </c>
      <c r="D93" s="150" t="s">
        <v>0</v>
      </c>
      <c r="E93" s="151"/>
      <c r="G93" s="6" t="str">
        <f>VLOOKUP(A93,Numbers,2,FALSE)</f>
        <v>HI</v>
      </c>
      <c r="H93" s="145" t="str">
        <f t="shared" si="3"/>
        <v/>
      </c>
      <c r="I93" s="152" t="str">
        <f>IF($E93&lt;&gt;"",($E93*86400)-(Times_2023!$C326*86400),"")</f>
        <v/>
      </c>
      <c r="K93" s="6"/>
      <c r="L93" s="6"/>
      <c r="M93" s="145"/>
      <c r="N93" s="6"/>
      <c r="O93" s="158"/>
    </row>
    <row r="94" ht="15.75" customHeight="1">
      <c r="A94" s="149">
        <v>90.0</v>
      </c>
      <c r="B94" s="150" t="s">
        <v>5</v>
      </c>
      <c r="C94" s="166" t="s">
        <v>154</v>
      </c>
      <c r="D94" s="150" t="s">
        <v>3</v>
      </c>
      <c r="E94" s="150"/>
      <c r="G94" s="6" t="str">
        <f>VLOOKUP(A94,Numbers,2,FALSE)</f>
        <v>CAC</v>
      </c>
      <c r="H94" s="145" t="str">
        <f t="shared" si="3"/>
        <v/>
      </c>
      <c r="I94" s="152" t="str">
        <f>IF($E94&lt;&gt;"",($E94*86400)-(Times_2023!$C327*86400),"")</f>
        <v/>
      </c>
      <c r="K94" s="6"/>
      <c r="L94" s="6"/>
      <c r="N94" s="6"/>
      <c r="O94" s="154"/>
    </row>
    <row r="95" ht="15.75" customHeight="1">
      <c r="A95" s="149">
        <v>91.0</v>
      </c>
      <c r="B95" s="150" t="s">
        <v>6</v>
      </c>
      <c r="C95" s="150" t="s">
        <v>155</v>
      </c>
      <c r="D95" s="150" t="s">
        <v>0</v>
      </c>
      <c r="E95" s="151"/>
      <c r="G95" s="6" t="str">
        <f>VLOOKUP(A95,Numbers,2,FALSE)</f>
        <v>CTC</v>
      </c>
      <c r="H95" s="145" t="str">
        <f t="shared" si="3"/>
        <v/>
      </c>
      <c r="I95" s="152" t="str">
        <f>IF($E95&lt;&gt;"",($E95*86400)-(Times_2023!$C328*86400),"")</f>
        <v/>
      </c>
      <c r="J95" s="153"/>
      <c r="K95" s="6"/>
      <c r="L95" s="6"/>
      <c r="M95" s="145"/>
      <c r="N95" s="6"/>
      <c r="O95" s="158"/>
    </row>
    <row r="96" ht="15.75" customHeight="1">
      <c r="A96" s="149">
        <v>92.0</v>
      </c>
      <c r="B96" s="150" t="s">
        <v>10</v>
      </c>
      <c r="C96" s="150" t="s">
        <v>156</v>
      </c>
      <c r="D96" s="150" t="s">
        <v>0</v>
      </c>
      <c r="E96" s="159"/>
      <c r="G96" s="6" t="str">
        <f>VLOOKUP(A96,Numbers,2,FALSE)</f>
        <v>NJ</v>
      </c>
      <c r="H96" s="145" t="str">
        <f t="shared" si="3"/>
        <v/>
      </c>
      <c r="I96" s="152" t="str">
        <f>IF($E96&lt;&gt;"",($E96*86400)-(Times_2023!$C329*86400),"")</f>
        <v/>
      </c>
      <c r="K96" s="6"/>
      <c r="L96" s="6"/>
      <c r="M96" s="145"/>
      <c r="N96" s="6"/>
      <c r="O96" s="158"/>
    </row>
    <row r="97" ht="15.75" customHeight="1">
      <c r="A97" s="149">
        <v>93.0</v>
      </c>
      <c r="B97" s="150" t="s">
        <v>10</v>
      </c>
      <c r="C97" s="150" t="s">
        <v>157</v>
      </c>
      <c r="D97" s="150" t="s">
        <v>0</v>
      </c>
      <c r="E97" s="160"/>
      <c r="G97" s="6" t="str">
        <f>VLOOKUP(A97,Numbers,2,FALSE)</f>
        <v>NJ</v>
      </c>
      <c r="H97" s="145" t="str">
        <f t="shared" si="3"/>
        <v/>
      </c>
      <c r="I97" s="152" t="str">
        <f>IF($E97&lt;&gt;"",($E97*86400)-(Times_2023!$C330*86400),"")</f>
        <v/>
      </c>
      <c r="K97" s="6"/>
      <c r="L97" s="6"/>
      <c r="N97" s="6"/>
    </row>
    <row r="98" ht="15.75" customHeight="1">
      <c r="A98" s="149">
        <v>94.0</v>
      </c>
      <c r="B98" s="150" t="s">
        <v>8</v>
      </c>
      <c r="C98" s="150" t="s">
        <v>158</v>
      </c>
      <c r="D98" s="150" t="s">
        <v>3</v>
      </c>
      <c r="E98" s="151"/>
      <c r="G98" s="6" t="str">
        <f>VLOOKUP(A98,Numbers,2,FALSE)</f>
        <v>HI</v>
      </c>
      <c r="H98" s="145" t="str">
        <f t="shared" si="3"/>
        <v/>
      </c>
      <c r="I98" s="152" t="str">
        <f>IF($E98&lt;&gt;"",($E98*86400)-(Times_2023!$C331*86400),"")</f>
        <v/>
      </c>
      <c r="K98" s="6"/>
      <c r="L98" s="6"/>
      <c r="N98" s="6"/>
      <c r="O98" s="161"/>
    </row>
    <row r="99" ht="15.75" customHeight="1">
      <c r="A99" s="149">
        <v>95.0</v>
      </c>
      <c r="B99" s="150" t="s">
        <v>32</v>
      </c>
      <c r="C99" s="150" t="s">
        <v>159</v>
      </c>
      <c r="D99" s="150" t="s">
        <v>0</v>
      </c>
      <c r="E99" s="159"/>
      <c r="G99" s="6" t="str">
        <f>VLOOKUP(A99,Numbers,2,FALSE)</f>
        <v>ELY</v>
      </c>
      <c r="H99" s="145" t="str">
        <f t="shared" si="3"/>
        <v/>
      </c>
      <c r="I99" s="152" t="str">
        <f>IF($E99&lt;&gt;"",($E99*86400)-(Times_2023!$C332*86400),"")</f>
        <v/>
      </c>
      <c r="K99" s="6"/>
      <c r="L99" s="6"/>
      <c r="M99" s="145"/>
      <c r="N99" s="6"/>
      <c r="O99" s="158"/>
    </row>
    <row r="100" ht="15.75" customHeight="1">
      <c r="A100" s="149">
        <v>96.0</v>
      </c>
      <c r="B100" s="150" t="s">
        <v>8</v>
      </c>
      <c r="C100" s="150" t="s">
        <v>160</v>
      </c>
      <c r="D100" s="150" t="s">
        <v>0</v>
      </c>
      <c r="E100" s="151"/>
      <c r="G100" s="6" t="str">
        <f>VLOOKUP(A100,Numbers,2,FALSE)</f>
        <v>HI</v>
      </c>
      <c r="H100" s="145" t="str">
        <f t="shared" si="3"/>
        <v/>
      </c>
      <c r="I100" s="152" t="str">
        <f>IF($E100&lt;&gt;"",($E100*86400)-(Times_2023!$C333*86400),"")</f>
        <v/>
      </c>
      <c r="K100" s="6"/>
      <c r="L100" s="6"/>
      <c r="N100" s="6"/>
      <c r="O100" s="154"/>
    </row>
    <row r="101" ht="15.75" customHeight="1">
      <c r="A101" s="149">
        <v>97.0</v>
      </c>
      <c r="B101" s="150" t="s">
        <v>32</v>
      </c>
      <c r="C101" s="150" t="s">
        <v>161</v>
      </c>
      <c r="D101" s="150" t="s">
        <v>0</v>
      </c>
      <c r="E101" s="159"/>
      <c r="G101" s="6" t="str">
        <f>VLOOKUP(A101,Numbers,2,FALSE)</f>
        <v>ELY</v>
      </c>
      <c r="H101" s="145" t="str">
        <f t="shared" si="3"/>
        <v/>
      </c>
      <c r="I101" s="152" t="str">
        <f>IF($E101&lt;&gt;"",($E101*86400)-(Times_2023!$C334*86400),"")</f>
        <v/>
      </c>
      <c r="J101" s="153"/>
      <c r="K101" s="6"/>
      <c r="L101" s="6"/>
      <c r="N101" s="6"/>
    </row>
    <row r="102" ht="15.75" customHeight="1">
      <c r="A102" s="149">
        <v>98.0</v>
      </c>
      <c r="B102" s="150" t="s">
        <v>32</v>
      </c>
      <c r="C102" s="150" t="s">
        <v>162</v>
      </c>
      <c r="D102" s="150" t="s">
        <v>0</v>
      </c>
      <c r="E102" s="159"/>
      <c r="G102" s="6" t="str">
        <f>VLOOKUP(A102,Numbers,2,FALSE)</f>
        <v>ELY</v>
      </c>
      <c r="H102" s="145" t="str">
        <f t="shared" si="3"/>
        <v/>
      </c>
      <c r="I102" s="152" t="str">
        <f>IF($E102&lt;&gt;"",($E102*86400)-(Times_2023!$C335*86400),"")</f>
        <v/>
      </c>
      <c r="K102" s="6"/>
      <c r="L102" s="6"/>
      <c r="N102" s="6"/>
      <c r="O102" s="161"/>
    </row>
    <row r="103" ht="15.75" customHeight="1">
      <c r="A103" s="149">
        <v>99.0</v>
      </c>
      <c r="B103" s="150" t="s">
        <v>5</v>
      </c>
      <c r="C103" s="166" t="s">
        <v>163</v>
      </c>
      <c r="D103" s="150" t="s">
        <v>3</v>
      </c>
      <c r="E103" s="150"/>
      <c r="G103" s="6" t="str">
        <f>VLOOKUP(A103,Numbers,2,FALSE)</f>
        <v>CAC</v>
      </c>
      <c r="H103" s="145" t="str">
        <f t="shared" si="3"/>
        <v/>
      </c>
      <c r="I103" s="152" t="str">
        <f>IF($E103&lt;&gt;"",($E103*86400)-(Times_2023!$C336*86400),"")</f>
        <v/>
      </c>
      <c r="K103" s="6"/>
      <c r="L103" s="6"/>
      <c r="N103" s="6"/>
      <c r="O103" s="161"/>
    </row>
    <row r="104" ht="15.75" customHeight="1">
      <c r="A104" s="149">
        <v>100.0</v>
      </c>
      <c r="B104" s="150" t="s">
        <v>11</v>
      </c>
      <c r="C104" s="150" t="s">
        <v>164</v>
      </c>
      <c r="D104" s="150" t="s">
        <v>0</v>
      </c>
      <c r="E104" s="160"/>
      <c r="G104" s="6" t="str">
        <f>VLOOKUP(A104,Numbers,2,FALSE)</f>
        <v>RR</v>
      </c>
      <c r="H104" s="145" t="str">
        <f t="shared" si="3"/>
        <v/>
      </c>
      <c r="I104" s="152" t="str">
        <f>IF($E104&lt;&gt;"",($E104*86400)-(Times_2023!$C337*86400),"")</f>
        <v/>
      </c>
      <c r="K104" s="6"/>
      <c r="L104" s="6"/>
      <c r="M104" s="145"/>
      <c r="N104" s="6"/>
      <c r="O104" s="158"/>
    </row>
    <row r="105" ht="15.75" customHeight="1">
      <c r="A105" s="149">
        <v>101.0</v>
      </c>
      <c r="B105" s="150" t="s">
        <v>8</v>
      </c>
      <c r="C105" s="150" t="s">
        <v>165</v>
      </c>
      <c r="D105" s="150" t="s">
        <v>3</v>
      </c>
      <c r="E105" s="159"/>
      <c r="G105" s="6" t="str">
        <f>VLOOKUP(A105,Numbers,2,FALSE)</f>
        <v>HI</v>
      </c>
      <c r="H105" s="145" t="str">
        <f t="shared" si="3"/>
        <v/>
      </c>
      <c r="I105" s="152" t="str">
        <f>IF($E105&lt;&gt;"",($E105*86400)-(Times_2023!$C338*86400),"")</f>
        <v/>
      </c>
      <c r="J105" s="153"/>
      <c r="K105" s="6"/>
      <c r="L105" s="6"/>
      <c r="N105" s="6"/>
    </row>
    <row r="106" ht="15.75" customHeight="1">
      <c r="A106" s="149">
        <v>102.0</v>
      </c>
      <c r="B106" s="150" t="s">
        <v>5</v>
      </c>
      <c r="C106" s="150" t="s">
        <v>166</v>
      </c>
      <c r="D106" s="150" t="s">
        <v>0</v>
      </c>
      <c r="E106" s="159"/>
      <c r="G106" s="6" t="str">
        <f>VLOOKUP(A106,Numbers,2,FALSE)</f>
        <v>CAC</v>
      </c>
      <c r="H106" s="145" t="str">
        <f t="shared" si="3"/>
        <v/>
      </c>
      <c r="I106" s="152" t="str">
        <f>IF($E106&lt;&gt;"",($E106*86400)-(Times_2023!$C339*86400),"")</f>
        <v/>
      </c>
      <c r="K106" s="6"/>
      <c r="L106" s="6"/>
      <c r="N106" s="6"/>
      <c r="O106" s="161"/>
    </row>
    <row r="107" ht="15.75" customHeight="1">
      <c r="A107" s="149">
        <v>103.0</v>
      </c>
      <c r="B107" s="150" t="s">
        <v>12</v>
      </c>
      <c r="C107" s="150" t="s">
        <v>167</v>
      </c>
      <c r="D107" s="150" t="s">
        <v>0</v>
      </c>
      <c r="E107" s="151"/>
      <c r="G107" s="6" t="str">
        <f>VLOOKUP(A107,Numbers,2,FALSE)</f>
        <v>SS</v>
      </c>
      <c r="H107" s="145" t="str">
        <f t="shared" si="3"/>
        <v/>
      </c>
      <c r="I107" s="152" t="str">
        <f>IF($E107&lt;&gt;"",($E107*86400)-(Times_2023!$C340*86400),"")</f>
        <v/>
      </c>
      <c r="K107" s="6"/>
      <c r="L107" s="6"/>
      <c r="M107" s="145"/>
      <c r="N107" s="6"/>
      <c r="O107" s="154"/>
    </row>
    <row r="108" ht="15.75" customHeight="1">
      <c r="A108" s="149">
        <v>104.0</v>
      </c>
      <c r="B108" s="150" t="s">
        <v>9</v>
      </c>
      <c r="C108" s="150" t="s">
        <v>168</v>
      </c>
      <c r="D108" s="156" t="s">
        <v>0</v>
      </c>
      <c r="E108" s="159"/>
      <c r="G108" s="6" t="str">
        <f>VLOOKUP(A108,Numbers,2,FALSE)</f>
        <v>HRC</v>
      </c>
      <c r="H108" s="145" t="str">
        <f t="shared" si="3"/>
        <v/>
      </c>
      <c r="I108" s="152" t="str">
        <f>IF($E108&lt;&gt;"",($E108*86400)-(Times_2023!$C341*86400),"")</f>
        <v/>
      </c>
      <c r="K108" s="6"/>
      <c r="L108" s="6"/>
      <c r="O108" s="154"/>
    </row>
    <row r="109" ht="15.75" customHeight="1">
      <c r="A109" s="149">
        <v>105.0</v>
      </c>
      <c r="B109" s="150" t="s">
        <v>11</v>
      </c>
      <c r="C109" s="150" t="s">
        <v>169</v>
      </c>
      <c r="D109" s="150" t="s">
        <v>0</v>
      </c>
      <c r="E109" s="159"/>
      <c r="G109" s="6" t="str">
        <f>VLOOKUP(A109,Numbers,2,FALSE)</f>
        <v>RR</v>
      </c>
      <c r="H109" s="145" t="str">
        <f t="shared" si="3"/>
        <v/>
      </c>
      <c r="I109" s="152" t="str">
        <f>IF($E109&lt;&gt;"",($E109*86400)-(Times_2023!$C342*86400),"")</f>
        <v/>
      </c>
      <c r="K109" s="6"/>
      <c r="L109" s="6"/>
      <c r="N109" s="6"/>
    </row>
    <row r="110" ht="15.75" customHeight="1">
      <c r="A110" s="149">
        <v>106.0</v>
      </c>
      <c r="B110" s="150" t="s">
        <v>5</v>
      </c>
      <c r="C110" s="150" t="s">
        <v>170</v>
      </c>
      <c r="D110" s="150" t="s">
        <v>0</v>
      </c>
      <c r="E110" s="151"/>
      <c r="G110" s="6" t="str">
        <f>VLOOKUP(A110,Numbers,2,FALSE)</f>
        <v>CAC</v>
      </c>
      <c r="H110" s="145" t="str">
        <f t="shared" si="3"/>
        <v/>
      </c>
      <c r="I110" s="152" t="str">
        <f>IF($E110&lt;&gt;"",($E110*86400)-(Times_2023!$C343*86400),"")</f>
        <v/>
      </c>
      <c r="K110" s="6"/>
      <c r="L110" s="6"/>
      <c r="N110" s="6"/>
      <c r="O110" s="161"/>
    </row>
    <row r="111" ht="15.75" customHeight="1">
      <c r="A111" s="149">
        <v>107.0</v>
      </c>
      <c r="B111" s="150" t="s">
        <v>8</v>
      </c>
      <c r="C111" s="150" t="s">
        <v>171</v>
      </c>
      <c r="D111" s="150" t="s">
        <v>0</v>
      </c>
      <c r="E111" s="159"/>
      <c r="G111" s="6" t="str">
        <f>VLOOKUP(A111,Numbers,2,FALSE)</f>
        <v>HI</v>
      </c>
      <c r="H111" s="145" t="str">
        <f t="shared" si="3"/>
        <v/>
      </c>
      <c r="I111" s="152" t="str">
        <f>IF($E111&lt;&gt;"",($E111*86400)-(Times_2023!$C344*86400),"")</f>
        <v/>
      </c>
      <c r="K111" s="6"/>
      <c r="L111" s="6"/>
      <c r="M111" s="145"/>
      <c r="N111" s="6"/>
      <c r="O111" s="158"/>
    </row>
    <row r="112" ht="15.75" customHeight="1">
      <c r="A112" s="149">
        <v>108.0</v>
      </c>
      <c r="B112" s="150" t="s">
        <v>12</v>
      </c>
      <c r="C112" s="150" t="s">
        <v>172</v>
      </c>
      <c r="D112" s="150" t="s">
        <v>3</v>
      </c>
      <c r="E112" s="160"/>
      <c r="G112" s="6" t="str">
        <f>VLOOKUP(A112,Numbers,2,FALSE)</f>
        <v>SS</v>
      </c>
      <c r="H112" s="145" t="str">
        <f t="shared" si="3"/>
        <v/>
      </c>
      <c r="I112" s="152" t="str">
        <f>IF($E112&lt;&gt;"",($E112*86400)-(Times_2023!$C345*86400),"")</f>
        <v/>
      </c>
      <c r="K112" s="6"/>
      <c r="L112" s="6"/>
      <c r="M112" s="145"/>
      <c r="N112" s="6"/>
      <c r="O112" s="154"/>
    </row>
    <row r="113" ht="15.75" customHeight="1">
      <c r="A113" s="149">
        <v>109.0</v>
      </c>
      <c r="B113" s="150" t="s">
        <v>32</v>
      </c>
      <c r="C113" s="150" t="s">
        <v>173</v>
      </c>
      <c r="D113" s="150" t="s">
        <v>3</v>
      </c>
      <c r="E113" s="159"/>
      <c r="G113" s="6" t="str">
        <f>VLOOKUP(A113,Numbers,2,FALSE)</f>
        <v>ELY</v>
      </c>
      <c r="H113" s="145" t="str">
        <f t="shared" si="3"/>
        <v/>
      </c>
      <c r="I113" s="152" t="str">
        <f>IF($E113&lt;&gt;"",($E113*86400)-(Times_2023!$C346*86400),"")</f>
        <v/>
      </c>
      <c r="K113" s="6"/>
      <c r="L113" s="6"/>
      <c r="M113" s="145"/>
      <c r="N113" s="6"/>
      <c r="O113" s="154"/>
    </row>
    <row r="114" ht="15.75" customHeight="1">
      <c r="A114" s="149">
        <v>110.0</v>
      </c>
      <c r="B114" s="150" t="s">
        <v>5</v>
      </c>
      <c r="C114" s="150" t="s">
        <v>174</v>
      </c>
      <c r="D114" s="150" t="s">
        <v>0</v>
      </c>
      <c r="E114" s="151"/>
      <c r="G114" s="6" t="str">
        <f>VLOOKUP(A114,Numbers,2,FALSE)</f>
        <v>CAC</v>
      </c>
      <c r="H114" s="145" t="str">
        <f t="shared" si="3"/>
        <v/>
      </c>
      <c r="I114" s="152" t="str">
        <f>IF($E114&lt;&gt;"",($E114*86400)-(Times_2023!$C347*86400),"")</f>
        <v/>
      </c>
      <c r="J114" s="153"/>
      <c r="K114" s="6"/>
      <c r="L114" s="6"/>
      <c r="M114" s="145"/>
      <c r="N114" s="6"/>
      <c r="O114" s="158"/>
    </row>
    <row r="115" ht="15.75" customHeight="1">
      <c r="A115" s="149">
        <v>111.0</v>
      </c>
      <c r="B115" s="150" t="s">
        <v>12</v>
      </c>
      <c r="C115" s="150" t="s">
        <v>175</v>
      </c>
      <c r="D115" s="150" t="s">
        <v>0</v>
      </c>
      <c r="E115" s="159"/>
      <c r="G115" s="6" t="str">
        <f>VLOOKUP(A115,Numbers,2,FALSE)</f>
        <v>SS</v>
      </c>
      <c r="H115" s="145" t="str">
        <f t="shared" si="3"/>
        <v/>
      </c>
      <c r="I115" s="152" t="str">
        <f>IF($E115&lt;&gt;"",($E115*86400)-(Times_2023!$C348*86400),"")</f>
        <v/>
      </c>
      <c r="J115" s="153"/>
      <c r="K115" s="6"/>
      <c r="L115" s="6"/>
      <c r="M115" s="145"/>
      <c r="N115" s="6"/>
      <c r="O115" s="158"/>
    </row>
    <row r="116" ht="15.75" customHeight="1">
      <c r="A116" s="149">
        <v>112.0</v>
      </c>
      <c r="B116" s="150" t="s">
        <v>8</v>
      </c>
      <c r="C116" s="150" t="s">
        <v>176</v>
      </c>
      <c r="D116" s="150" t="s">
        <v>0</v>
      </c>
      <c r="E116" s="160"/>
      <c r="G116" s="6" t="str">
        <f>VLOOKUP(A116,Numbers,2,FALSE)</f>
        <v>HI</v>
      </c>
      <c r="H116" s="145" t="str">
        <f t="shared" si="3"/>
        <v/>
      </c>
      <c r="I116" s="152" t="str">
        <f>IF($E116&lt;&gt;"",($E116*86400)-(Times_2023!$C349*86400),"")</f>
        <v/>
      </c>
      <c r="K116" s="145" t="s">
        <v>77</v>
      </c>
      <c r="L116" s="145" t="s">
        <v>77</v>
      </c>
      <c r="M116" s="145" t="s">
        <v>77</v>
      </c>
      <c r="N116" s="145" t="s">
        <v>77</v>
      </c>
      <c r="O116" s="158"/>
    </row>
    <row r="117" ht="15.75" customHeight="1">
      <c r="A117" s="149">
        <v>113.0</v>
      </c>
      <c r="B117" s="150" t="s">
        <v>10</v>
      </c>
      <c r="C117" s="150" t="s">
        <v>177</v>
      </c>
      <c r="D117" s="150" t="s">
        <v>0</v>
      </c>
      <c r="E117" s="159"/>
      <c r="G117" s="6" t="str">
        <f>VLOOKUP(A117,Numbers,2,FALSE)</f>
        <v>NJ</v>
      </c>
      <c r="H117" s="145" t="str">
        <f t="shared" si="3"/>
        <v/>
      </c>
      <c r="I117" s="152" t="str">
        <f>IF($E117&lt;&gt;"",($E117*86400)-(Times_2023!$C350*86400),"")</f>
        <v/>
      </c>
      <c r="K117" s="6"/>
      <c r="L117" s="6"/>
      <c r="M117" s="145"/>
      <c r="N117" s="6"/>
      <c r="O117" s="154"/>
    </row>
    <row r="118" ht="15.75" customHeight="1">
      <c r="A118" s="149">
        <v>114.0</v>
      </c>
      <c r="B118" s="150" t="s">
        <v>5</v>
      </c>
      <c r="C118" s="166" t="s">
        <v>178</v>
      </c>
      <c r="D118" s="150" t="s">
        <v>3</v>
      </c>
      <c r="E118" s="150"/>
      <c r="G118" s="6" t="str">
        <f>VLOOKUP(A118,Numbers,2,FALSE)</f>
        <v>CAC</v>
      </c>
      <c r="H118" s="145" t="str">
        <f t="shared" si="3"/>
        <v/>
      </c>
      <c r="I118" s="152" t="str">
        <f>IF($E118&lt;&gt;"",($E118*86400)-(Times_2023!$C351*86400),"")</f>
        <v/>
      </c>
      <c r="K118" s="6"/>
      <c r="L118" s="6"/>
      <c r="N118" s="6"/>
      <c r="O118" s="161"/>
    </row>
    <row r="119" ht="15.75" customHeight="1">
      <c r="A119" s="149">
        <v>115.0</v>
      </c>
      <c r="B119" s="150" t="s">
        <v>9</v>
      </c>
      <c r="C119" s="150" t="s">
        <v>179</v>
      </c>
      <c r="D119" s="156" t="s">
        <v>0</v>
      </c>
      <c r="E119" s="151"/>
      <c r="G119" s="6" t="str">
        <f>VLOOKUP(A119,Numbers,2,FALSE)</f>
        <v>HRC</v>
      </c>
      <c r="H119" s="145" t="str">
        <f t="shared" si="3"/>
        <v/>
      </c>
      <c r="I119" s="152" t="str">
        <f>IF($E119&lt;&gt;"",($E119*86400)-(Times_2023!$C352*86400),"")</f>
        <v/>
      </c>
      <c r="J119" s="153"/>
      <c r="K119" s="6"/>
      <c r="L119" s="6"/>
      <c r="M119" s="145"/>
      <c r="N119" s="6"/>
      <c r="O119" s="158"/>
    </row>
    <row r="120" ht="15.75" customHeight="1">
      <c r="A120" s="149">
        <v>116.0</v>
      </c>
      <c r="B120" s="150" t="s">
        <v>5</v>
      </c>
      <c r="C120" s="150" t="s">
        <v>180</v>
      </c>
      <c r="D120" s="150" t="s">
        <v>0</v>
      </c>
      <c r="E120" s="160"/>
      <c r="G120" s="6" t="str">
        <f>VLOOKUP(A120,Numbers,2,FALSE)</f>
        <v>CAC</v>
      </c>
      <c r="H120" s="145" t="str">
        <f t="shared" si="3"/>
        <v/>
      </c>
      <c r="I120" s="152" t="str">
        <f>IF($E120&lt;&gt;"",($E120*86400)-(Times_2023!$C353*86400),"")</f>
        <v/>
      </c>
      <c r="K120" s="6"/>
      <c r="L120" s="6"/>
      <c r="M120" s="145"/>
      <c r="N120" s="6"/>
      <c r="O120" s="158"/>
    </row>
    <row r="121" ht="15.75" customHeight="1">
      <c r="A121" s="149">
        <v>117.0</v>
      </c>
      <c r="B121" s="150" t="s">
        <v>32</v>
      </c>
      <c r="C121" s="150" t="s">
        <v>181</v>
      </c>
      <c r="D121" s="150" t="s">
        <v>0</v>
      </c>
      <c r="E121" s="151"/>
      <c r="G121" s="6" t="str">
        <f>VLOOKUP(A121,Numbers,2,FALSE)</f>
        <v>ELY</v>
      </c>
      <c r="H121" s="145" t="str">
        <f t="shared" si="3"/>
        <v/>
      </c>
      <c r="I121" s="152" t="str">
        <f>IF($E121&lt;&gt;"",($E121*86400)-(Times_2023!$C354*86400),"")</f>
        <v/>
      </c>
      <c r="J121" s="153"/>
      <c r="K121" s="6"/>
      <c r="L121" s="6"/>
      <c r="N121" s="6"/>
    </row>
    <row r="122" ht="15.75" customHeight="1">
      <c r="A122" s="149">
        <v>118.0</v>
      </c>
      <c r="B122" s="150" t="s">
        <v>11</v>
      </c>
      <c r="C122" s="150" t="s">
        <v>182</v>
      </c>
      <c r="D122" s="150" t="s">
        <v>3</v>
      </c>
      <c r="E122" s="160"/>
      <c r="G122" s="6" t="str">
        <f>VLOOKUP(A122,Numbers,2,FALSE)</f>
        <v>RR</v>
      </c>
      <c r="H122" s="145" t="str">
        <f t="shared" si="3"/>
        <v/>
      </c>
      <c r="I122" s="152" t="str">
        <f>IF($E122&lt;&gt;"",($E122*86400)-(Times_2023!$C355*86400),"")</f>
        <v/>
      </c>
      <c r="K122" s="6"/>
      <c r="L122" s="6"/>
      <c r="M122" s="145"/>
      <c r="N122" s="6"/>
      <c r="O122" s="158"/>
    </row>
    <row r="123" ht="15.75" customHeight="1">
      <c r="A123" s="149">
        <v>119.0</v>
      </c>
      <c r="B123" s="150" t="s">
        <v>5</v>
      </c>
      <c r="C123" s="150" t="s">
        <v>183</v>
      </c>
      <c r="D123" s="150" t="s">
        <v>0</v>
      </c>
      <c r="E123" s="151"/>
      <c r="G123" s="6" t="str">
        <f>VLOOKUP(A123,Numbers,2,FALSE)</f>
        <v>CAC</v>
      </c>
      <c r="H123" s="145" t="str">
        <f t="shared" si="3"/>
        <v/>
      </c>
      <c r="I123" s="152" t="str">
        <f>IF($E123&lt;&gt;"",($E123*86400)-(Times_2023!$C356*86400),"")</f>
        <v/>
      </c>
      <c r="K123" s="6"/>
      <c r="L123" s="6"/>
      <c r="N123" s="6"/>
    </row>
    <row r="124" ht="15.75" customHeight="1">
      <c r="A124" s="149">
        <v>120.0</v>
      </c>
      <c r="B124" s="150" t="s">
        <v>6</v>
      </c>
      <c r="C124" s="150" t="s">
        <v>184</v>
      </c>
      <c r="D124" s="150" t="s">
        <v>0</v>
      </c>
      <c r="E124" s="151"/>
      <c r="G124" s="6" t="str">
        <f>VLOOKUP(A124,Numbers,2,FALSE)</f>
        <v>CTC</v>
      </c>
      <c r="H124" s="145" t="str">
        <f t="shared" si="3"/>
        <v/>
      </c>
      <c r="I124" s="152" t="str">
        <f>IF($E124&lt;&gt;"",($E124*86400)-(Times_2023!$C357*86400),"")</f>
        <v/>
      </c>
      <c r="J124" s="153"/>
      <c r="K124" s="6"/>
      <c r="L124" s="6"/>
      <c r="N124" s="6"/>
    </row>
    <row r="125" ht="15.75" customHeight="1">
      <c r="A125" s="149">
        <v>121.0</v>
      </c>
      <c r="B125" s="150" t="s">
        <v>5</v>
      </c>
      <c r="C125" s="166" t="s">
        <v>185</v>
      </c>
      <c r="D125" s="150" t="s">
        <v>3</v>
      </c>
      <c r="E125" s="150"/>
      <c r="G125" s="6" t="str">
        <f>VLOOKUP(A125,Numbers,2,FALSE)</f>
        <v>CAC</v>
      </c>
      <c r="H125" s="145" t="str">
        <f t="shared" si="3"/>
        <v/>
      </c>
      <c r="I125" s="152" t="str">
        <f>IF($E125&lt;&gt;"",($E125*86400)-(Times_2023!$C358*86400),"")</f>
        <v/>
      </c>
      <c r="O125" s="6"/>
      <c r="P125" s="6"/>
    </row>
    <row r="126" ht="15.75" customHeight="1">
      <c r="A126" s="149">
        <v>122.0</v>
      </c>
      <c r="B126" s="150" t="s">
        <v>5</v>
      </c>
      <c r="C126" s="166" t="s">
        <v>186</v>
      </c>
      <c r="D126" s="150" t="s">
        <v>3</v>
      </c>
      <c r="E126" s="150"/>
      <c r="G126" s="6" t="str">
        <f>VLOOKUP(A126,Numbers,2,FALSE)</f>
        <v>CAC</v>
      </c>
      <c r="H126" s="145" t="str">
        <f t="shared" si="3"/>
        <v/>
      </c>
      <c r="I126" s="152" t="str">
        <f>IF($E126&lt;&gt;"",($E126*86400)-(Times_2023!$C359*86400),"")</f>
        <v/>
      </c>
      <c r="K126" s="6"/>
      <c r="L126" s="6"/>
      <c r="N126" s="6"/>
      <c r="O126" s="170"/>
    </row>
    <row r="127" ht="15.75" customHeight="1">
      <c r="A127" s="149">
        <v>123.0</v>
      </c>
      <c r="B127" s="150" t="s">
        <v>11</v>
      </c>
      <c r="C127" s="150" t="s">
        <v>187</v>
      </c>
      <c r="D127" s="150" t="s">
        <v>0</v>
      </c>
      <c r="E127" s="159"/>
      <c r="G127" s="6" t="str">
        <f>VLOOKUP(A127,Numbers,2,FALSE)</f>
        <v>RR</v>
      </c>
      <c r="H127" s="145" t="str">
        <f t="shared" si="3"/>
        <v/>
      </c>
      <c r="I127" s="152" t="str">
        <f>IF($E127&lt;&gt;"",($E127*86400)-(Times_2023!$C360*86400),"")</f>
        <v/>
      </c>
      <c r="J127" s="153"/>
      <c r="K127" s="6"/>
      <c r="L127" s="6"/>
      <c r="N127" s="6"/>
      <c r="O127" s="161"/>
    </row>
    <row r="128" ht="15.75" customHeight="1">
      <c r="A128" s="149">
        <v>124.0</v>
      </c>
      <c r="B128" s="150" t="s">
        <v>11</v>
      </c>
      <c r="C128" s="150" t="s">
        <v>188</v>
      </c>
      <c r="D128" s="150" t="s">
        <v>3</v>
      </c>
      <c r="E128" s="151"/>
      <c r="G128" s="6" t="str">
        <f>VLOOKUP(A128,Numbers,2,FALSE)</f>
        <v>RR</v>
      </c>
      <c r="H128" s="145" t="str">
        <f t="shared" si="3"/>
        <v/>
      </c>
      <c r="I128" s="152" t="str">
        <f>IF($E128&lt;&gt;"",($E128*86400)-(Times_2023!$C361*86400),"")</f>
        <v/>
      </c>
      <c r="K128" s="6"/>
      <c r="L128" s="6"/>
      <c r="N128" s="6"/>
    </row>
    <row r="129" ht="15.75" customHeight="1">
      <c r="A129" s="149">
        <v>125.0</v>
      </c>
      <c r="B129" s="150" t="s">
        <v>5</v>
      </c>
      <c r="C129" s="150" t="s">
        <v>189</v>
      </c>
      <c r="D129" s="150" t="s">
        <v>0</v>
      </c>
      <c r="E129" s="159"/>
      <c r="G129" s="6" t="str">
        <f>VLOOKUP(A129,Numbers,2,FALSE)</f>
        <v>CAC</v>
      </c>
      <c r="H129" s="145" t="str">
        <f t="shared" si="3"/>
        <v/>
      </c>
      <c r="I129" s="152" t="str">
        <f>IF($E129&lt;&gt;"",($E129*86400)-(Times_2023!$C362*86400),"")</f>
        <v/>
      </c>
      <c r="J129" s="153"/>
      <c r="K129" s="6"/>
      <c r="L129" s="6"/>
      <c r="N129" s="6"/>
    </row>
    <row r="130" ht="15.75" customHeight="1">
      <c r="A130" s="149">
        <v>126.0</v>
      </c>
      <c r="B130" s="150" t="s">
        <v>5</v>
      </c>
      <c r="C130" s="150" t="s">
        <v>190</v>
      </c>
      <c r="D130" s="150" t="s">
        <v>0</v>
      </c>
      <c r="E130" s="151"/>
      <c r="G130" s="6" t="str">
        <f>VLOOKUP(A130,Numbers,2,FALSE)</f>
        <v>CAC</v>
      </c>
      <c r="H130" s="145" t="str">
        <f t="shared" si="3"/>
        <v/>
      </c>
      <c r="I130" s="152" t="str">
        <f>IF($E130&lt;&gt;"",($E130*86400)-(Times_2023!$C363*86400),"")</f>
        <v/>
      </c>
      <c r="J130" s="153"/>
      <c r="K130" s="6"/>
      <c r="L130" s="6"/>
      <c r="N130" s="6"/>
    </row>
    <row r="131" ht="15.75" customHeight="1">
      <c r="A131" s="149">
        <v>127.0</v>
      </c>
      <c r="B131" s="150" t="s">
        <v>9</v>
      </c>
      <c r="C131" s="150" t="s">
        <v>191</v>
      </c>
      <c r="D131" s="156" t="s">
        <v>0</v>
      </c>
      <c r="E131" s="160"/>
      <c r="G131" s="6" t="str">
        <f>VLOOKUP(A131,Numbers,2,FALSE)</f>
        <v>HRC</v>
      </c>
      <c r="H131" s="145" t="str">
        <f t="shared" si="3"/>
        <v/>
      </c>
      <c r="I131" s="152" t="str">
        <f>IF($E131&lt;&gt;"",($E131*86400)-(Times_2023!$C364*86400),"")</f>
        <v/>
      </c>
      <c r="K131" s="6"/>
      <c r="L131" s="6"/>
      <c r="M131" s="145"/>
      <c r="N131" s="6"/>
      <c r="O131" s="158"/>
    </row>
    <row r="132" ht="15.75" customHeight="1">
      <c r="A132" s="149">
        <v>128.0</v>
      </c>
      <c r="B132" s="150" t="s">
        <v>5</v>
      </c>
      <c r="C132" s="166" t="s">
        <v>192</v>
      </c>
      <c r="D132" s="150" t="s">
        <v>3</v>
      </c>
      <c r="E132" s="151">
        <v>0.016064814814814813</v>
      </c>
      <c r="G132" s="6" t="str">
        <f>VLOOKUP(A132,Numbers,2,FALSE)</f>
        <v>CAC</v>
      </c>
      <c r="H132" s="145" t="str">
        <f t="shared" si="3"/>
        <v/>
      </c>
      <c r="I132" s="152">
        <f>IF($E132&lt;&gt;"",($E132*86400)-(Times_2023!$C365*86400),"")</f>
        <v>1388</v>
      </c>
      <c r="K132" s="6"/>
      <c r="L132" s="6"/>
      <c r="N132" s="6"/>
      <c r="O132" s="161"/>
    </row>
    <row r="133" ht="15.75" customHeight="1">
      <c r="A133" s="149">
        <v>129.0</v>
      </c>
      <c r="B133" s="150" t="s">
        <v>5</v>
      </c>
      <c r="C133" s="150" t="s">
        <v>193</v>
      </c>
      <c r="D133" s="150" t="s">
        <v>0</v>
      </c>
      <c r="E133" s="151"/>
      <c r="G133" s="6" t="str">
        <f>VLOOKUP(A133,Numbers,2,FALSE)</f>
        <v>CAC</v>
      </c>
      <c r="H133" s="145" t="str">
        <f t="shared" si="3"/>
        <v/>
      </c>
      <c r="I133" s="152" t="str">
        <f>IF($E133&lt;&gt;"",($E133*86400)-(Times_2023!$C366*86400),"")</f>
        <v/>
      </c>
      <c r="K133" s="6"/>
      <c r="L133" s="6"/>
      <c r="M133" s="145"/>
      <c r="N133" s="6"/>
      <c r="O133" s="158"/>
    </row>
    <row r="134" ht="15.75" customHeight="1">
      <c r="A134" s="149">
        <v>130.0</v>
      </c>
      <c r="B134" s="150" t="s">
        <v>12</v>
      </c>
      <c r="C134" s="150" t="s">
        <v>194</v>
      </c>
      <c r="D134" s="150" t="s">
        <v>0</v>
      </c>
      <c r="E134" s="151"/>
      <c r="G134" s="6" t="str">
        <f>VLOOKUP(A134,Numbers,2,FALSE)</f>
        <v>SS</v>
      </c>
      <c r="H134" s="145" t="str">
        <f t="shared" si="3"/>
        <v/>
      </c>
      <c r="I134" s="152" t="str">
        <f>IF($E134&lt;&gt;"",($E134*86400)-(Times_2023!$C367*86400),"")</f>
        <v/>
      </c>
      <c r="K134" s="6"/>
      <c r="L134" s="6"/>
      <c r="N134" s="6"/>
    </row>
    <row r="135" ht="15.75" customHeight="1">
      <c r="A135" s="149">
        <v>131.0</v>
      </c>
      <c r="B135" s="150" t="s">
        <v>10</v>
      </c>
      <c r="C135" s="150" t="s">
        <v>195</v>
      </c>
      <c r="D135" s="150" t="s">
        <v>0</v>
      </c>
      <c r="E135" s="151"/>
      <c r="G135" s="6" t="str">
        <f>VLOOKUP(A135,Numbers,2,FALSE)</f>
        <v>NJ</v>
      </c>
      <c r="H135" s="145" t="str">
        <f t="shared" si="3"/>
        <v/>
      </c>
      <c r="I135" s="152" t="str">
        <f>IF($E135&lt;&gt;"",($E135*86400)-(Times_2023!$C368*86400),"")</f>
        <v/>
      </c>
      <c r="J135" s="153"/>
      <c r="K135" s="6"/>
      <c r="L135" s="6"/>
      <c r="N135" s="6"/>
    </row>
    <row r="136" ht="15.75" customHeight="1">
      <c r="A136" s="149">
        <v>132.0</v>
      </c>
      <c r="B136" s="150" t="s">
        <v>8</v>
      </c>
      <c r="C136" s="150" t="s">
        <v>196</v>
      </c>
      <c r="D136" s="150" t="s">
        <v>0</v>
      </c>
      <c r="E136" s="159"/>
      <c r="G136" s="6" t="str">
        <f>VLOOKUP(A136,Numbers,2,FALSE)</f>
        <v>HI</v>
      </c>
      <c r="H136" s="145" t="str">
        <f t="shared" si="3"/>
        <v/>
      </c>
      <c r="I136" s="152" t="str">
        <f>IF($E136&lt;&gt;"",($E136*86400)-(Times_2023!$C369*86400),"")</f>
        <v/>
      </c>
      <c r="K136" s="6"/>
      <c r="L136" s="6"/>
      <c r="N136" s="6"/>
    </row>
    <row r="137" ht="15.75" customHeight="1">
      <c r="A137" s="149">
        <v>133.0</v>
      </c>
      <c r="B137" s="150" t="s">
        <v>5</v>
      </c>
      <c r="C137" s="150" t="s">
        <v>197</v>
      </c>
      <c r="D137" s="150" t="s">
        <v>0</v>
      </c>
      <c r="E137" s="151"/>
      <c r="G137" s="6" t="str">
        <f>VLOOKUP(A137,Numbers,2,FALSE)</f>
        <v>CAC</v>
      </c>
      <c r="H137" s="145" t="str">
        <f t="shared" si="3"/>
        <v/>
      </c>
      <c r="I137" s="152" t="str">
        <f>IF($E137&lt;&gt;"",($E137*86400)-(Times_2023!$C370*86400),"")</f>
        <v/>
      </c>
      <c r="K137" s="6"/>
      <c r="L137" s="6"/>
      <c r="N137" s="6"/>
    </row>
    <row r="138" ht="15.75" customHeight="1">
      <c r="A138" s="149">
        <v>134.0</v>
      </c>
      <c r="B138" s="150" t="s">
        <v>5</v>
      </c>
      <c r="C138" s="150" t="s">
        <v>198</v>
      </c>
      <c r="D138" s="150" t="s">
        <v>0</v>
      </c>
      <c r="E138" s="154"/>
      <c r="G138" s="6" t="str">
        <f>VLOOKUP(A138,Numbers,2,FALSE)</f>
        <v>CAC</v>
      </c>
      <c r="H138" s="145" t="str">
        <f t="shared" si="3"/>
        <v/>
      </c>
      <c r="I138" s="152" t="str">
        <f>IF($E138&lt;&gt;"",($E138*86400)-(Times_2023!$C371*86400),"")</f>
        <v/>
      </c>
      <c r="J138" s="153"/>
      <c r="K138" s="6"/>
      <c r="L138" s="6"/>
      <c r="N138" s="6"/>
      <c r="O138" s="154"/>
    </row>
    <row r="139" ht="15.75" customHeight="1">
      <c r="A139" s="149">
        <v>135.0</v>
      </c>
      <c r="B139" s="150" t="s">
        <v>5</v>
      </c>
      <c r="C139" s="166" t="s">
        <v>199</v>
      </c>
      <c r="D139" s="150" t="s">
        <v>3</v>
      </c>
      <c r="E139" s="151">
        <v>0.016377314814814813</v>
      </c>
      <c r="G139" s="6" t="str">
        <f>VLOOKUP(A139,Numbers,2,FALSE)</f>
        <v>CAC</v>
      </c>
      <c r="H139" s="145" t="str">
        <f t="shared" si="3"/>
        <v/>
      </c>
      <c r="I139" s="152">
        <f>IF($E139&lt;&gt;"",($E139*86400)-(Times_2023!$C372*86400),"")</f>
        <v>1415</v>
      </c>
      <c r="K139" s="6"/>
      <c r="L139" s="6"/>
      <c r="M139" s="145"/>
      <c r="N139" s="6"/>
      <c r="O139" s="158"/>
    </row>
    <row r="140" ht="15.75" customHeight="1">
      <c r="A140" s="149">
        <v>136.0</v>
      </c>
      <c r="B140" s="150" t="s">
        <v>32</v>
      </c>
      <c r="C140" s="150" t="s">
        <v>200</v>
      </c>
      <c r="D140" s="150" t="s">
        <v>0</v>
      </c>
      <c r="E140" s="151"/>
      <c r="G140" s="6" t="str">
        <f>VLOOKUP(A140,Numbers,2,FALSE)</f>
        <v>ELY</v>
      </c>
      <c r="H140" s="145" t="str">
        <f t="shared" si="3"/>
        <v/>
      </c>
      <c r="I140" s="152" t="str">
        <f>IF($E140&lt;&gt;"",($E140*86400)-(Times_2023!$C373*86400),"")</f>
        <v/>
      </c>
      <c r="K140" s="6"/>
      <c r="L140" s="6"/>
      <c r="N140" s="6"/>
    </row>
    <row r="141" ht="15.75" customHeight="1">
      <c r="A141" s="149">
        <v>137.0</v>
      </c>
      <c r="B141" s="150" t="s">
        <v>32</v>
      </c>
      <c r="C141" s="150" t="s">
        <v>201</v>
      </c>
      <c r="D141" s="150" t="s">
        <v>3</v>
      </c>
      <c r="E141" s="159"/>
      <c r="G141" s="6" t="str">
        <f>VLOOKUP(A141,Numbers,2,FALSE)</f>
        <v>ELY</v>
      </c>
      <c r="H141" s="145" t="str">
        <f t="shared" si="3"/>
        <v/>
      </c>
      <c r="I141" s="152" t="str">
        <f>IF($E141&lt;&gt;"",($E141*86400)-(Times_2023!$C374*86400),"")</f>
        <v/>
      </c>
    </row>
    <row r="142" ht="15.75" customHeight="1">
      <c r="A142" s="149">
        <v>138.0</v>
      </c>
      <c r="B142" s="150" t="s">
        <v>6</v>
      </c>
      <c r="C142" s="150" t="s">
        <v>202</v>
      </c>
      <c r="D142" s="150" t="s">
        <v>3</v>
      </c>
      <c r="E142" s="159"/>
      <c r="G142" s="6" t="str">
        <f>VLOOKUP(A142,Numbers,2,FALSE)</f>
        <v>CTC</v>
      </c>
      <c r="H142" s="145" t="str">
        <f t="shared" si="3"/>
        <v/>
      </c>
      <c r="I142" s="152" t="str">
        <f>IF($E142&lt;&gt;"",($E142*86400)-(Times_2023!$C375*86400),"")</f>
        <v/>
      </c>
      <c r="K142" s="6"/>
      <c r="L142" s="6"/>
      <c r="N142" s="6"/>
      <c r="O142" s="161"/>
    </row>
    <row r="143" ht="15.75" customHeight="1">
      <c r="A143" s="149">
        <v>139.0</v>
      </c>
      <c r="B143" s="150" t="s">
        <v>9</v>
      </c>
      <c r="C143" s="150" t="s">
        <v>203</v>
      </c>
      <c r="D143" s="156" t="s">
        <v>0</v>
      </c>
      <c r="E143" s="160"/>
      <c r="G143" s="6" t="str">
        <f>VLOOKUP(A143,Numbers,2,FALSE)</f>
        <v>HRC</v>
      </c>
      <c r="H143" s="145" t="str">
        <f t="shared" si="3"/>
        <v/>
      </c>
      <c r="I143" s="152" t="str">
        <f>IF($E143&lt;&gt;"",($E143*86400)-(Times_2023!$C376*86400),"")</f>
        <v/>
      </c>
      <c r="K143" s="6"/>
      <c r="L143" s="6"/>
      <c r="N143" s="6"/>
      <c r="O143" s="161"/>
    </row>
    <row r="144" ht="15.75" customHeight="1">
      <c r="A144" s="149">
        <v>140.0</v>
      </c>
      <c r="B144" s="150" t="s">
        <v>6</v>
      </c>
      <c r="C144" s="150" t="s">
        <v>204</v>
      </c>
      <c r="D144" s="150" t="s">
        <v>3</v>
      </c>
      <c r="E144" s="159"/>
      <c r="G144" s="6" t="str">
        <f>VLOOKUP(A144,Numbers,2,FALSE)</f>
        <v>CTC</v>
      </c>
      <c r="H144" s="145" t="str">
        <f t="shared" si="3"/>
        <v/>
      </c>
      <c r="I144" s="152" t="str">
        <f>IF($E144&lt;&gt;"",($E144*86400)-(Times_2023!$C377*86400),"")</f>
        <v/>
      </c>
      <c r="K144" s="6"/>
      <c r="L144" s="6"/>
      <c r="M144" s="145"/>
      <c r="N144" s="6"/>
      <c r="O144" s="158"/>
    </row>
    <row r="145" ht="15.75" customHeight="1">
      <c r="A145" s="149">
        <v>141.0</v>
      </c>
      <c r="B145" s="150" t="s">
        <v>10</v>
      </c>
      <c r="C145" s="150" t="s">
        <v>205</v>
      </c>
      <c r="D145" s="150" t="s">
        <v>3</v>
      </c>
      <c r="E145" s="159"/>
      <c r="G145" s="6" t="str">
        <f>VLOOKUP(A145,Numbers,2,FALSE)</f>
        <v>NJ</v>
      </c>
      <c r="H145" s="145" t="str">
        <f t="shared" si="3"/>
        <v/>
      </c>
      <c r="I145" s="152" t="str">
        <f>IF($E145&lt;&gt;"",($E145*86400)-(Times_2023!$C378*86400),"")</f>
        <v/>
      </c>
      <c r="K145" s="6"/>
      <c r="L145" s="6"/>
      <c r="M145" s="145"/>
      <c r="N145" s="6"/>
      <c r="O145" s="158"/>
    </row>
    <row r="146" ht="15.75" customHeight="1">
      <c r="A146" s="149">
        <v>142.0</v>
      </c>
      <c r="B146" s="150" t="s">
        <v>10</v>
      </c>
      <c r="C146" s="150" t="s">
        <v>206</v>
      </c>
      <c r="D146" s="150" t="s">
        <v>3</v>
      </c>
      <c r="E146" s="151"/>
      <c r="G146" s="6" t="str">
        <f>VLOOKUP(A146,Numbers,2,FALSE)</f>
        <v>NJ</v>
      </c>
      <c r="H146" s="145" t="str">
        <f t="shared" si="3"/>
        <v/>
      </c>
      <c r="I146" s="152" t="str">
        <f>IF($E146&lt;&gt;"",($E146*86400)-(Times_2023!$C379*86400),"")</f>
        <v/>
      </c>
      <c r="K146" s="6"/>
      <c r="L146" s="6"/>
      <c r="M146" s="145"/>
      <c r="N146" s="6"/>
      <c r="O146" s="158"/>
    </row>
    <row r="147" ht="15.75" customHeight="1">
      <c r="A147" s="149">
        <v>143.0</v>
      </c>
      <c r="B147" s="150" t="s">
        <v>32</v>
      </c>
      <c r="C147" s="150" t="s">
        <v>207</v>
      </c>
      <c r="D147" s="150" t="s">
        <v>0</v>
      </c>
      <c r="E147" s="159"/>
      <c r="G147" s="6" t="str">
        <f>VLOOKUP(A147,Numbers,2,FALSE)</f>
        <v>ELY</v>
      </c>
      <c r="H147" s="145" t="str">
        <f t="shared" si="3"/>
        <v/>
      </c>
      <c r="I147" s="152" t="str">
        <f>IF($E147&lt;&gt;"",($E147*86400)-(Times_2023!$C380*86400),"")</f>
        <v/>
      </c>
      <c r="K147" s="6"/>
      <c r="L147" s="6"/>
      <c r="N147" s="6"/>
    </row>
    <row r="148" ht="15.75" customHeight="1">
      <c r="A148" s="149">
        <v>144.0</v>
      </c>
      <c r="B148" s="150" t="s">
        <v>10</v>
      </c>
      <c r="C148" s="150" t="s">
        <v>208</v>
      </c>
      <c r="D148" s="150" t="s">
        <v>0</v>
      </c>
      <c r="E148" s="159"/>
      <c r="G148" s="6" t="str">
        <f>VLOOKUP(A148,Numbers,2,FALSE)</f>
        <v>NJ</v>
      </c>
      <c r="H148" s="145" t="str">
        <f t="shared" si="3"/>
        <v/>
      </c>
      <c r="I148" s="152" t="str">
        <f>IF($E148&lt;&gt;"",($E148*86400)-(Times_2023!$C381*86400),"")</f>
        <v/>
      </c>
      <c r="K148" s="6"/>
      <c r="L148" s="6"/>
      <c r="M148" s="145"/>
      <c r="N148" s="6"/>
      <c r="O148" s="158"/>
    </row>
    <row r="149" ht="15.75" customHeight="1">
      <c r="A149" s="149">
        <v>145.0</v>
      </c>
      <c r="B149" s="150" t="s">
        <v>32</v>
      </c>
      <c r="C149" s="150" t="s">
        <v>209</v>
      </c>
      <c r="D149" s="150" t="s">
        <v>0</v>
      </c>
      <c r="E149" s="151"/>
      <c r="G149" s="6" t="str">
        <f>VLOOKUP(A149,Numbers,2,FALSE)</f>
        <v>ELY</v>
      </c>
      <c r="H149" s="145" t="str">
        <f t="shared" si="3"/>
        <v/>
      </c>
      <c r="I149" s="152" t="str">
        <f>IF($E149&lt;&gt;"",($E149*86400)-(Times_2023!$C382*86400),"")</f>
        <v/>
      </c>
      <c r="K149" s="6"/>
      <c r="L149" s="6"/>
      <c r="M149" s="145"/>
      <c r="N149" s="6"/>
      <c r="O149" s="158"/>
    </row>
    <row r="150" ht="15.75" customHeight="1">
      <c r="A150" s="149">
        <v>146.0</v>
      </c>
      <c r="B150" s="150" t="s">
        <v>6</v>
      </c>
      <c r="C150" s="150" t="s">
        <v>210</v>
      </c>
      <c r="D150" s="150" t="s">
        <v>0</v>
      </c>
      <c r="E150" s="151"/>
      <c r="G150" s="6" t="str">
        <f>VLOOKUP(A150,Numbers,2,FALSE)</f>
        <v>CTC</v>
      </c>
      <c r="H150" s="145" t="str">
        <f t="shared" si="3"/>
        <v/>
      </c>
      <c r="I150" s="152" t="str">
        <f>IF($E150&lt;&gt;"",($E150*86400)-(Times_2023!$C383*86400),"")</f>
        <v/>
      </c>
      <c r="K150" s="6"/>
      <c r="L150" s="6"/>
      <c r="N150" s="6"/>
      <c r="O150" s="154"/>
    </row>
    <row r="151" ht="15.75" customHeight="1">
      <c r="A151" s="149">
        <v>147.0</v>
      </c>
      <c r="B151" s="150" t="s">
        <v>8</v>
      </c>
      <c r="C151" s="150" t="s">
        <v>211</v>
      </c>
      <c r="D151" s="150" t="s">
        <v>0</v>
      </c>
      <c r="E151" s="160"/>
      <c r="G151" s="6" t="str">
        <f>VLOOKUP(A151,Numbers,2,FALSE)</f>
        <v>HI</v>
      </c>
      <c r="H151" s="145" t="str">
        <f t="shared" si="3"/>
        <v/>
      </c>
      <c r="I151" s="152" t="str">
        <f>IF($E151&lt;&gt;"",($E151*86400)-(Times_2023!$C384*86400),"")</f>
        <v/>
      </c>
      <c r="K151" s="6"/>
      <c r="L151" s="6"/>
      <c r="N151" s="6"/>
      <c r="O151" s="161"/>
    </row>
    <row r="152" ht="15.75" customHeight="1">
      <c r="A152" s="149">
        <v>148.0</v>
      </c>
      <c r="B152" s="150" t="s">
        <v>6</v>
      </c>
      <c r="C152" s="150" t="s">
        <v>212</v>
      </c>
      <c r="D152" s="150" t="s">
        <v>0</v>
      </c>
      <c r="E152" s="151"/>
      <c r="G152" s="6" t="str">
        <f>VLOOKUP(A152,Numbers,2,FALSE)</f>
        <v>CTC</v>
      </c>
      <c r="H152" s="145" t="str">
        <f t="shared" si="3"/>
        <v/>
      </c>
      <c r="I152" s="152" t="str">
        <f>IF($E152&lt;&gt;"",($E152*86400)-(Times_2023!$C385*86400),"")</f>
        <v/>
      </c>
      <c r="J152" s="153"/>
      <c r="K152" s="6"/>
      <c r="L152" s="6"/>
      <c r="N152" s="6"/>
    </row>
    <row r="153" ht="15.75" customHeight="1">
      <c r="A153" s="149">
        <v>149.0</v>
      </c>
      <c r="B153" s="150" t="s">
        <v>32</v>
      </c>
      <c r="C153" s="150" t="s">
        <v>213</v>
      </c>
      <c r="D153" s="150" t="s">
        <v>0</v>
      </c>
      <c r="E153" s="159"/>
      <c r="G153" s="6" t="str">
        <f>VLOOKUP(A153,Numbers,2,FALSE)</f>
        <v>ELY</v>
      </c>
      <c r="H153" s="145" t="str">
        <f t="shared" si="3"/>
        <v/>
      </c>
      <c r="I153" s="152" t="str">
        <f>IF($E153&lt;&gt;"",($E153*86400)-(Times_2023!$C386*86400),"")</f>
        <v/>
      </c>
      <c r="K153" s="6"/>
      <c r="L153" s="6"/>
      <c r="N153" s="6"/>
      <c r="O153" s="158"/>
    </row>
    <row r="154" ht="15.75" customHeight="1">
      <c r="A154" s="149">
        <v>150.0</v>
      </c>
      <c r="B154" s="150" t="s">
        <v>11</v>
      </c>
      <c r="C154" s="150" t="s">
        <v>214</v>
      </c>
      <c r="D154" s="150" t="s">
        <v>3</v>
      </c>
      <c r="E154" s="151"/>
      <c r="G154" s="6" t="str">
        <f>VLOOKUP(A154,Numbers,2,FALSE)</f>
        <v>RR</v>
      </c>
      <c r="H154" s="145" t="str">
        <f t="shared" si="3"/>
        <v/>
      </c>
      <c r="I154" s="152" t="str">
        <f>IF($E154&lt;&gt;"",($E154*86400)-(Times_2023!$C387*86400),"")</f>
        <v/>
      </c>
      <c r="J154" s="153"/>
      <c r="K154" s="6"/>
      <c r="L154" s="6"/>
      <c r="N154" s="6"/>
      <c r="O154" s="161"/>
    </row>
    <row r="155" ht="15.75" customHeight="1">
      <c r="A155" s="149">
        <v>151.0</v>
      </c>
      <c r="B155" s="150" t="s">
        <v>32</v>
      </c>
      <c r="C155" s="150" t="s">
        <v>215</v>
      </c>
      <c r="D155" s="150" t="s">
        <v>0</v>
      </c>
      <c r="E155" s="151"/>
      <c r="G155" s="6" t="str">
        <f>VLOOKUP(A155,Numbers,2,FALSE)</f>
        <v>ELY</v>
      </c>
      <c r="H155" s="145" t="str">
        <f t="shared" si="3"/>
        <v/>
      </c>
      <c r="I155" s="152" t="str">
        <f>IF($E155&lt;&gt;"",($E155*86400)-(Times_2023!$C388*86400),"")</f>
        <v/>
      </c>
      <c r="K155" s="6"/>
      <c r="L155" s="6"/>
      <c r="N155" s="6"/>
      <c r="O155" s="161"/>
    </row>
    <row r="156" ht="15.75" customHeight="1">
      <c r="A156" s="149">
        <v>152.0</v>
      </c>
      <c r="B156" s="150" t="s">
        <v>8</v>
      </c>
      <c r="C156" s="150" t="s">
        <v>216</v>
      </c>
      <c r="D156" s="150" t="s">
        <v>3</v>
      </c>
      <c r="E156" s="151"/>
      <c r="G156" s="6" t="str">
        <f>VLOOKUP(A156,Numbers,2,FALSE)</f>
        <v>HI</v>
      </c>
      <c r="H156" s="145" t="str">
        <f t="shared" si="3"/>
        <v/>
      </c>
      <c r="I156" s="152" t="str">
        <f>IF($E156&lt;&gt;"",($E156*86400)-(Times_2023!$C389*86400),"")</f>
        <v/>
      </c>
      <c r="K156" s="6"/>
      <c r="L156" s="6"/>
      <c r="M156" s="145"/>
      <c r="N156" s="6"/>
      <c r="O156" s="158"/>
    </row>
    <row r="157" ht="15.75" customHeight="1">
      <c r="A157" s="149">
        <v>153.0</v>
      </c>
      <c r="B157" s="150" t="s">
        <v>32</v>
      </c>
      <c r="C157" s="150" t="s">
        <v>217</v>
      </c>
      <c r="D157" s="150" t="s">
        <v>0</v>
      </c>
      <c r="E157" s="159"/>
      <c r="G157" s="6" t="str">
        <f>VLOOKUP(A157,Numbers,2,FALSE)</f>
        <v>ELY</v>
      </c>
      <c r="H157" s="145" t="str">
        <f t="shared" si="3"/>
        <v/>
      </c>
      <c r="I157" s="152" t="str">
        <f>IF($E157&lt;&gt;"",($E157*86400)-(Times_2023!$C390*86400),"")</f>
        <v/>
      </c>
      <c r="K157" s="6"/>
      <c r="L157" s="6"/>
      <c r="M157" s="145"/>
      <c r="N157" s="6"/>
      <c r="O157" s="158"/>
    </row>
    <row r="158" ht="15.75" customHeight="1">
      <c r="A158" s="149">
        <v>154.0</v>
      </c>
      <c r="B158" s="150" t="s">
        <v>32</v>
      </c>
      <c r="C158" s="150" t="s">
        <v>218</v>
      </c>
      <c r="D158" s="150" t="s">
        <v>3</v>
      </c>
      <c r="E158" s="159"/>
      <c r="G158" s="6" t="str">
        <f>VLOOKUP(A158,Numbers,2,FALSE)</f>
        <v>ELY</v>
      </c>
      <c r="H158" s="145" t="str">
        <f t="shared" si="3"/>
        <v/>
      </c>
      <c r="I158" s="152" t="str">
        <f>IF($E158&lt;&gt;"",($E158*86400)-(Times_2023!$C391*86400),"")</f>
        <v/>
      </c>
      <c r="J158" s="152" t="s">
        <v>77</v>
      </c>
      <c r="K158" s="152" t="s">
        <v>77</v>
      </c>
      <c r="L158" s="6"/>
      <c r="M158" s="145"/>
      <c r="N158" s="6"/>
      <c r="O158" s="158"/>
    </row>
    <row r="159" ht="15.75" customHeight="1">
      <c r="A159" s="149">
        <v>155.0</v>
      </c>
      <c r="B159" s="150" t="s">
        <v>8</v>
      </c>
      <c r="C159" s="150" t="s">
        <v>219</v>
      </c>
      <c r="D159" s="150" t="s">
        <v>0</v>
      </c>
      <c r="E159" s="151"/>
      <c r="G159" s="6" t="str">
        <f>VLOOKUP(A159,Numbers,2,FALSE)</f>
        <v>HI</v>
      </c>
      <c r="H159" s="145" t="str">
        <f t="shared" si="3"/>
        <v/>
      </c>
      <c r="I159" s="152" t="str">
        <f>IF($E159&lt;&gt;"",($E159*86400)-(Times_2023!$C392*86400),"")</f>
        <v/>
      </c>
      <c r="K159" s="6"/>
      <c r="L159" s="6"/>
      <c r="N159" s="6"/>
    </row>
    <row r="160" ht="15.75" customHeight="1">
      <c r="A160" s="149">
        <v>156.0</v>
      </c>
      <c r="B160" s="150" t="s">
        <v>32</v>
      </c>
      <c r="C160" s="150" t="s">
        <v>220</v>
      </c>
      <c r="D160" s="150" t="s">
        <v>3</v>
      </c>
      <c r="E160" s="151"/>
      <c r="G160" s="6" t="str">
        <f>VLOOKUP(A160,Numbers,2,FALSE)</f>
        <v>ELY</v>
      </c>
      <c r="H160" s="145" t="str">
        <f t="shared" si="3"/>
        <v/>
      </c>
      <c r="I160" s="152" t="str">
        <f>IF($E160&lt;&gt;"",($E160*86400)-(Times_2023!$C393*86400),"")</f>
        <v/>
      </c>
      <c r="K160" s="6"/>
      <c r="L160" s="6"/>
      <c r="M160" s="145"/>
      <c r="N160" s="6"/>
      <c r="O160" s="158"/>
    </row>
    <row r="161" ht="15.75" customHeight="1">
      <c r="A161" s="149">
        <v>157.0</v>
      </c>
      <c r="B161" s="150" t="s">
        <v>10</v>
      </c>
      <c r="C161" s="150" t="s">
        <v>221</v>
      </c>
      <c r="D161" s="150" t="s">
        <v>0</v>
      </c>
      <c r="E161" s="159"/>
      <c r="G161" s="6" t="str">
        <f>VLOOKUP(A161,Numbers,2,FALSE)</f>
        <v>NJ</v>
      </c>
      <c r="H161" s="145" t="str">
        <f t="shared" si="3"/>
        <v/>
      </c>
      <c r="I161" s="152" t="str">
        <f>IF($E161&lt;&gt;"",($E161*86400)-(Times_2023!$C394*86400),"")</f>
        <v/>
      </c>
      <c r="K161" s="6"/>
      <c r="L161" s="6"/>
      <c r="N161" s="6"/>
    </row>
    <row r="162" ht="15.75" customHeight="1">
      <c r="A162" s="149">
        <v>158.0</v>
      </c>
      <c r="B162" s="150" t="s">
        <v>6</v>
      </c>
      <c r="C162" s="150" t="s">
        <v>222</v>
      </c>
      <c r="D162" s="150" t="s">
        <v>3</v>
      </c>
      <c r="E162" s="151"/>
      <c r="G162" s="6" t="str">
        <f>VLOOKUP(A162,Numbers,2,FALSE)</f>
        <v>CTC</v>
      </c>
      <c r="H162" s="145" t="str">
        <f t="shared" si="3"/>
        <v/>
      </c>
      <c r="I162" s="152" t="str">
        <f>IF($E162&lt;&gt;"",($E162*86400)-(Times_2023!$C395*86400),"")</f>
        <v/>
      </c>
      <c r="K162" s="6"/>
      <c r="L162" s="6"/>
      <c r="M162" s="145"/>
      <c r="N162" s="6"/>
      <c r="O162" s="158"/>
    </row>
    <row r="163" ht="15.75" customHeight="1">
      <c r="A163" s="149">
        <v>159.0</v>
      </c>
      <c r="B163" s="150" t="s">
        <v>8</v>
      </c>
      <c r="C163" s="150" t="s">
        <v>223</v>
      </c>
      <c r="D163" s="150" t="s">
        <v>0</v>
      </c>
      <c r="E163" s="159"/>
      <c r="G163" s="6" t="str">
        <f>VLOOKUP(A163,Numbers,2,FALSE)</f>
        <v>HI</v>
      </c>
      <c r="H163" s="145" t="str">
        <f t="shared" si="3"/>
        <v/>
      </c>
      <c r="I163" s="152" t="str">
        <f>IF($E163&lt;&gt;"",($E163*86400)-(Times_2023!$C396*86400),"")</f>
        <v/>
      </c>
      <c r="K163" s="6"/>
      <c r="L163" s="6"/>
      <c r="M163" s="145"/>
      <c r="N163" s="6"/>
      <c r="O163" s="158"/>
    </row>
    <row r="164" ht="15.75" customHeight="1">
      <c r="A164" s="149">
        <v>160.0</v>
      </c>
      <c r="B164" s="150" t="s">
        <v>11</v>
      </c>
      <c r="C164" s="150" t="s">
        <v>224</v>
      </c>
      <c r="D164" s="150" t="s">
        <v>0</v>
      </c>
      <c r="E164" s="159"/>
      <c r="G164" s="6" t="str">
        <f>VLOOKUP(A164,Numbers,2,FALSE)</f>
        <v>RR</v>
      </c>
      <c r="H164" s="145" t="str">
        <f t="shared" si="3"/>
        <v/>
      </c>
      <c r="I164" s="152" t="str">
        <f>IF($E164&lt;&gt;"",($E164*86400)-(Times_2023!$C397*86400),"")</f>
        <v/>
      </c>
      <c r="J164" s="153"/>
      <c r="K164" s="6"/>
      <c r="L164" s="6"/>
      <c r="M164" s="145"/>
      <c r="N164" s="6"/>
      <c r="O164" s="158"/>
    </row>
    <row r="165" ht="15.75" customHeight="1">
      <c r="A165" s="149">
        <v>161.0</v>
      </c>
      <c r="B165" s="150" t="s">
        <v>8</v>
      </c>
      <c r="C165" s="150" t="s">
        <v>225</v>
      </c>
      <c r="D165" s="150" t="s">
        <v>3</v>
      </c>
      <c r="E165" s="151"/>
      <c r="G165" s="6" t="str">
        <f>VLOOKUP(A165,Numbers,2,FALSE)</f>
        <v>HI</v>
      </c>
      <c r="H165" s="145" t="str">
        <f t="shared" si="3"/>
        <v/>
      </c>
      <c r="I165" s="152" t="str">
        <f>IF($E165&lt;&gt;"",($E165*86400)-(Times_2023!$C398*86400),"")</f>
        <v/>
      </c>
      <c r="K165" s="6"/>
      <c r="L165" s="6"/>
      <c r="M165" s="145"/>
      <c r="N165" s="6"/>
      <c r="O165" s="158"/>
    </row>
    <row r="166" ht="15.75" customHeight="1">
      <c r="A166" s="149">
        <v>162.0</v>
      </c>
      <c r="B166" s="150" t="s">
        <v>12</v>
      </c>
      <c r="C166" s="150" t="s">
        <v>226</v>
      </c>
      <c r="D166" s="150" t="s">
        <v>0</v>
      </c>
      <c r="E166" s="151"/>
      <c r="G166" s="6" t="str">
        <f>VLOOKUP(A166,Numbers,2,FALSE)</f>
        <v>SS</v>
      </c>
      <c r="H166" s="145" t="str">
        <f t="shared" si="3"/>
        <v/>
      </c>
      <c r="I166" s="152" t="str">
        <f>IF($E166&lt;&gt;"",($E166*86400)-(Times_2023!$C399*86400),"")</f>
        <v/>
      </c>
      <c r="K166" s="6"/>
      <c r="L166" s="6"/>
      <c r="N166" s="6"/>
      <c r="O166" s="154"/>
    </row>
    <row r="167" ht="15.75" customHeight="1">
      <c r="A167" s="149">
        <v>163.0</v>
      </c>
      <c r="B167" s="150" t="s">
        <v>10</v>
      </c>
      <c r="C167" s="150" t="s">
        <v>227</v>
      </c>
      <c r="D167" s="150" t="s">
        <v>0</v>
      </c>
      <c r="E167" s="159"/>
      <c r="G167" s="6" t="str">
        <f>VLOOKUP(A167,Numbers,2,FALSE)</f>
        <v>NJ</v>
      </c>
      <c r="H167" s="145" t="str">
        <f t="shared" si="3"/>
        <v/>
      </c>
      <c r="I167" s="152" t="str">
        <f>IF($E167&lt;&gt;"",($E167*86400)-(Times_2023!$C400*86400),"")</f>
        <v/>
      </c>
      <c r="K167" s="6"/>
      <c r="L167" s="6"/>
      <c r="M167" s="145"/>
      <c r="N167" s="6"/>
      <c r="O167" s="158"/>
    </row>
    <row r="168" ht="15.75" customHeight="1">
      <c r="A168" s="149">
        <v>164.0</v>
      </c>
      <c r="B168" s="150" t="s">
        <v>6</v>
      </c>
      <c r="C168" s="150" t="s">
        <v>228</v>
      </c>
      <c r="D168" s="150" t="s">
        <v>0</v>
      </c>
      <c r="E168" s="159"/>
      <c r="G168" s="6" t="str">
        <f>VLOOKUP(A168,Numbers,2,FALSE)</f>
        <v>CTC</v>
      </c>
      <c r="H168" s="145" t="str">
        <f t="shared" si="3"/>
        <v/>
      </c>
      <c r="I168" s="152" t="str">
        <f>IF($E168&lt;&gt;"",($E168*86400)-(Times_2023!$C401*86400),"")</f>
        <v/>
      </c>
      <c r="K168" s="6"/>
      <c r="L168" s="6"/>
      <c r="N168" s="6"/>
      <c r="O168" s="162"/>
    </row>
    <row r="169" ht="15.75" customHeight="1">
      <c r="A169" s="149">
        <v>165.0</v>
      </c>
      <c r="B169" s="150" t="s">
        <v>5</v>
      </c>
      <c r="C169" s="150" t="s">
        <v>229</v>
      </c>
      <c r="D169" s="150" t="s">
        <v>0</v>
      </c>
      <c r="E169" s="151"/>
      <c r="G169" s="6" t="str">
        <f>VLOOKUP(A169,Numbers,2,FALSE)</f>
        <v>CAC</v>
      </c>
      <c r="H169" s="145" t="str">
        <f t="shared" si="3"/>
        <v/>
      </c>
      <c r="I169" s="152" t="str">
        <f>IF($E169&lt;&gt;"",($E169*86400)-(Times_2023!$C402*86400),"")</f>
        <v/>
      </c>
      <c r="J169" s="153"/>
      <c r="K169" s="6"/>
      <c r="L169" s="6"/>
      <c r="N169" s="6"/>
    </row>
    <row r="170" ht="15.75" customHeight="1">
      <c r="A170" s="149">
        <v>166.0</v>
      </c>
      <c r="B170" s="150" t="s">
        <v>32</v>
      </c>
      <c r="C170" s="150" t="s">
        <v>230</v>
      </c>
      <c r="D170" s="150" t="s">
        <v>0</v>
      </c>
      <c r="E170" s="159"/>
      <c r="G170" s="6" t="str">
        <f>VLOOKUP(A170,Numbers,2,FALSE)</f>
        <v>ELY</v>
      </c>
      <c r="H170" s="145" t="str">
        <f t="shared" si="3"/>
        <v/>
      </c>
      <c r="I170" s="152" t="str">
        <f>IF($E170&lt;&gt;"",($E170*86400)-(Times_2023!$C403*86400),"")</f>
        <v/>
      </c>
      <c r="K170" s="6"/>
      <c r="L170" s="6"/>
      <c r="N170" s="6"/>
      <c r="O170" s="162"/>
    </row>
    <row r="171" ht="15.75" customHeight="1">
      <c r="A171" s="149">
        <v>167.0</v>
      </c>
      <c r="B171" s="150" t="s">
        <v>32</v>
      </c>
      <c r="C171" s="150" t="s">
        <v>231</v>
      </c>
      <c r="D171" s="150" t="s">
        <v>0</v>
      </c>
      <c r="E171" s="151"/>
      <c r="G171" s="6" t="str">
        <f>VLOOKUP(A171,Numbers,2,FALSE)</f>
        <v>ELY</v>
      </c>
      <c r="H171" s="145" t="str">
        <f t="shared" si="3"/>
        <v/>
      </c>
      <c r="I171" s="152" t="str">
        <f>IF($E171&lt;&gt;"",($E171*86400)-(Times_2023!$C404*86400),"")</f>
        <v/>
      </c>
      <c r="K171" s="6"/>
      <c r="L171" s="6"/>
      <c r="M171" s="145"/>
      <c r="N171" s="6"/>
      <c r="O171" s="158"/>
    </row>
    <row r="172" ht="15.75" customHeight="1">
      <c r="A172" s="149">
        <v>168.0</v>
      </c>
      <c r="B172" s="150" t="s">
        <v>12</v>
      </c>
      <c r="C172" s="150" t="s">
        <v>232</v>
      </c>
      <c r="D172" s="150" t="s">
        <v>3</v>
      </c>
      <c r="E172" s="159"/>
      <c r="G172" s="6" t="str">
        <f>VLOOKUP(A172,Numbers,2,FALSE)</f>
        <v>SS</v>
      </c>
      <c r="H172" s="145" t="str">
        <f t="shared" si="3"/>
        <v/>
      </c>
      <c r="I172" s="152" t="str">
        <f>IF($E172&lt;&gt;"",($E172*86400)-(Times_2023!$C405*86400),"")</f>
        <v/>
      </c>
      <c r="K172" s="6"/>
      <c r="L172" s="6"/>
      <c r="M172" s="145"/>
      <c r="N172" s="171"/>
      <c r="O172" s="158"/>
    </row>
    <row r="173" ht="15.75" customHeight="1">
      <c r="A173" s="149">
        <v>169.0</v>
      </c>
      <c r="B173" s="150" t="s">
        <v>12</v>
      </c>
      <c r="C173" s="150" t="s">
        <v>233</v>
      </c>
      <c r="D173" s="150" t="s">
        <v>0</v>
      </c>
      <c r="E173" s="159"/>
      <c r="G173" s="6" t="str">
        <f>VLOOKUP(A173,Numbers,2,FALSE)</f>
        <v>SS</v>
      </c>
      <c r="H173" s="145" t="str">
        <f t="shared" si="3"/>
        <v/>
      </c>
      <c r="I173" s="152" t="str">
        <f>IF($E173&lt;&gt;"",($E173*86400)-(Times_2023!$C406*86400),"")</f>
        <v/>
      </c>
      <c r="K173" s="6"/>
      <c r="L173" s="6"/>
      <c r="M173" s="145"/>
      <c r="N173" s="6"/>
      <c r="O173" s="158"/>
    </row>
    <row r="174" ht="15.75" customHeight="1">
      <c r="A174" s="149">
        <v>170.0</v>
      </c>
      <c r="B174" s="150" t="s">
        <v>12</v>
      </c>
      <c r="C174" s="150" t="s">
        <v>234</v>
      </c>
      <c r="D174" s="150" t="s">
        <v>0</v>
      </c>
      <c r="E174" s="159"/>
      <c r="G174" s="6" t="str">
        <f>VLOOKUP(A174,Numbers,2,FALSE)</f>
        <v>SS</v>
      </c>
      <c r="H174" s="145" t="str">
        <f t="shared" si="3"/>
        <v/>
      </c>
      <c r="I174" s="152" t="str">
        <f>IF($E174&lt;&gt;"",($E174*86400)-(Times_2023!$C407*86400),"")</f>
        <v/>
      </c>
      <c r="K174" s="6"/>
      <c r="L174" s="6"/>
      <c r="N174" s="6"/>
    </row>
    <row r="175" ht="15.75" customHeight="1">
      <c r="A175" s="149">
        <v>171.0</v>
      </c>
      <c r="B175" s="150" t="s">
        <v>32</v>
      </c>
      <c r="C175" s="150" t="s">
        <v>235</v>
      </c>
      <c r="D175" s="150" t="s">
        <v>0</v>
      </c>
      <c r="E175" s="151"/>
      <c r="G175" s="6" t="str">
        <f>VLOOKUP(A175,Numbers,2,FALSE)</f>
        <v>ELY</v>
      </c>
      <c r="H175" s="145" t="str">
        <f t="shared" si="3"/>
        <v/>
      </c>
      <c r="I175" s="152" t="str">
        <f>IF($E175&lt;&gt;"",($E175*86400)-(Times_2023!$C408*86400),"")</f>
        <v/>
      </c>
      <c r="K175" s="6"/>
      <c r="L175" s="6"/>
      <c r="N175" s="6"/>
    </row>
    <row r="176" ht="15.75" customHeight="1">
      <c r="A176" s="149">
        <v>172.0</v>
      </c>
      <c r="B176" s="150" t="s">
        <v>10</v>
      </c>
      <c r="C176" s="150" t="s">
        <v>236</v>
      </c>
      <c r="D176" s="150" t="s">
        <v>0</v>
      </c>
      <c r="E176" s="159"/>
      <c r="G176" s="6" t="str">
        <f>VLOOKUP(A176,Numbers,2,FALSE)</f>
        <v>NJ</v>
      </c>
      <c r="H176" s="145" t="str">
        <f t="shared" si="3"/>
        <v/>
      </c>
      <c r="I176" s="152" t="str">
        <f>IF($E176&lt;&gt;"",($E176*86400)-(Times_2023!$C409*86400),"")</f>
        <v/>
      </c>
      <c r="J176" s="153"/>
      <c r="K176" s="6"/>
      <c r="L176" s="6"/>
      <c r="M176" s="145"/>
      <c r="N176" s="6"/>
      <c r="O176" s="158"/>
    </row>
    <row r="177" ht="15.75" customHeight="1">
      <c r="A177" s="149">
        <v>173.0</v>
      </c>
      <c r="B177" s="150" t="s">
        <v>6</v>
      </c>
      <c r="C177" s="150" t="s">
        <v>237</v>
      </c>
      <c r="D177" s="150" t="s">
        <v>0</v>
      </c>
      <c r="E177" s="159"/>
      <c r="G177" s="6" t="str">
        <f>VLOOKUP(A177,Numbers,2,FALSE)</f>
        <v>CTC</v>
      </c>
      <c r="H177" s="145" t="str">
        <f t="shared" si="3"/>
        <v/>
      </c>
      <c r="I177" s="152" t="str">
        <f>IF($E177&lt;&gt;"",($E177*86400)-(Times_2023!$C410*86400),"")</f>
        <v/>
      </c>
      <c r="K177" s="6"/>
      <c r="L177" s="6"/>
      <c r="M177" s="145"/>
      <c r="N177" s="6"/>
      <c r="O177" s="158"/>
    </row>
    <row r="178" ht="15.75" customHeight="1">
      <c r="A178" s="149">
        <v>174.0</v>
      </c>
      <c r="B178" s="150" t="s">
        <v>9</v>
      </c>
      <c r="C178" s="150" t="s">
        <v>238</v>
      </c>
      <c r="D178" s="156" t="s">
        <v>0</v>
      </c>
      <c r="E178" s="160"/>
      <c r="G178" s="6" t="str">
        <f>VLOOKUP(A178,Numbers,2,FALSE)</f>
        <v>HRC</v>
      </c>
      <c r="H178" s="145" t="str">
        <f t="shared" si="3"/>
        <v/>
      </c>
      <c r="I178" s="152" t="str">
        <f>IF($E178&lt;&gt;"",($E178*86400)-(Times_2023!$C411*86400),"")</f>
        <v/>
      </c>
      <c r="K178" s="6"/>
      <c r="L178" s="6"/>
      <c r="M178" s="145"/>
      <c r="N178" s="6"/>
      <c r="O178" s="158"/>
    </row>
    <row r="179" ht="15.75" customHeight="1">
      <c r="A179" s="149">
        <v>175.0</v>
      </c>
      <c r="B179" s="150" t="s">
        <v>32</v>
      </c>
      <c r="C179" s="150" t="s">
        <v>239</v>
      </c>
      <c r="D179" s="150" t="s">
        <v>0</v>
      </c>
      <c r="E179" s="160"/>
      <c r="G179" s="6" t="str">
        <f>VLOOKUP(A179,Numbers,2,FALSE)</f>
        <v>ELY</v>
      </c>
      <c r="H179" s="145" t="str">
        <f t="shared" si="3"/>
        <v/>
      </c>
      <c r="I179" s="152" t="str">
        <f>IF($E179&lt;&gt;"",($E179*86400)-(Times_2023!$C412*86400),"")</f>
        <v/>
      </c>
      <c r="K179" s="6"/>
      <c r="L179" s="6"/>
      <c r="N179" s="6"/>
    </row>
    <row r="180" ht="15.75" customHeight="1">
      <c r="A180" s="149">
        <v>176.0</v>
      </c>
      <c r="B180" s="150" t="s">
        <v>8</v>
      </c>
      <c r="C180" s="150" t="s">
        <v>240</v>
      </c>
      <c r="D180" s="150" t="s">
        <v>0</v>
      </c>
      <c r="E180" s="159"/>
      <c r="G180" s="6" t="str">
        <f>VLOOKUP(A180,Numbers,2,FALSE)</f>
        <v>HI</v>
      </c>
      <c r="H180" s="145" t="str">
        <f t="shared" si="3"/>
        <v/>
      </c>
      <c r="I180" s="152" t="str">
        <f>IF($E180&lt;&gt;"",($E180*86400)-(Times_2023!$C413*86400),"")</f>
        <v/>
      </c>
      <c r="K180" s="6"/>
      <c r="L180" s="6"/>
      <c r="M180" s="145"/>
      <c r="N180" s="6"/>
      <c r="O180" s="158"/>
    </row>
    <row r="181" ht="15.75" customHeight="1">
      <c r="A181" s="149">
        <v>177.0</v>
      </c>
      <c r="B181" s="150" t="s">
        <v>6</v>
      </c>
      <c r="C181" s="150" t="s">
        <v>241</v>
      </c>
      <c r="D181" s="150" t="s">
        <v>0</v>
      </c>
      <c r="E181" s="151"/>
      <c r="G181" s="6" t="str">
        <f>VLOOKUP(A181,Numbers,2,FALSE)</f>
        <v>CTC</v>
      </c>
      <c r="H181" s="145" t="str">
        <f t="shared" si="3"/>
        <v/>
      </c>
      <c r="I181" s="152" t="str">
        <f>IF($E181&lt;&gt;"",($E181*86400)-(Times_2023!$C414*86400),"")</f>
        <v/>
      </c>
      <c r="K181" s="6"/>
      <c r="L181" s="6"/>
      <c r="N181" s="6"/>
      <c r="O181" s="154"/>
    </row>
    <row r="182" ht="15.75" customHeight="1">
      <c r="A182" s="149">
        <v>178.0</v>
      </c>
      <c r="B182" s="150" t="s">
        <v>12</v>
      </c>
      <c r="C182" s="150" t="s">
        <v>242</v>
      </c>
      <c r="D182" s="150" t="s">
        <v>0</v>
      </c>
      <c r="E182" s="160"/>
      <c r="G182" s="6" t="str">
        <f>VLOOKUP(A182,Numbers,2,FALSE)</f>
        <v>SS</v>
      </c>
      <c r="H182" s="145" t="str">
        <f t="shared" si="3"/>
        <v/>
      </c>
      <c r="I182" s="152" t="str">
        <f>IF($E182&lt;&gt;"",($E182*86400)-(Times_2023!$C415*86400),"")</f>
        <v/>
      </c>
      <c r="J182" s="145" t="s">
        <v>77</v>
      </c>
      <c r="K182" s="6"/>
      <c r="L182" s="6"/>
      <c r="N182" s="6"/>
      <c r="O182" s="158"/>
    </row>
    <row r="183" ht="15.75" customHeight="1">
      <c r="A183" s="149">
        <v>179.0</v>
      </c>
      <c r="B183" s="150" t="s">
        <v>8</v>
      </c>
      <c r="C183" s="150" t="s">
        <v>243</v>
      </c>
      <c r="D183" s="150" t="s">
        <v>0</v>
      </c>
      <c r="E183" s="164"/>
      <c r="G183" s="6" t="str">
        <f>VLOOKUP(A183,Numbers,2,FALSE)</f>
        <v>HI</v>
      </c>
      <c r="H183" s="145" t="str">
        <f t="shared" si="3"/>
        <v/>
      </c>
      <c r="I183" s="152" t="str">
        <f>IF($E183&lt;&gt;"",($E183*86400)-(Times_2023!$C416*86400),"")</f>
        <v/>
      </c>
      <c r="K183" s="6"/>
      <c r="L183" s="6"/>
      <c r="N183" s="6"/>
      <c r="O183" s="162"/>
      <c r="P183" s="145" t="s">
        <v>77</v>
      </c>
    </row>
    <row r="184" ht="15.75" customHeight="1">
      <c r="A184" s="149">
        <v>180.0</v>
      </c>
      <c r="B184" s="150" t="s">
        <v>8</v>
      </c>
      <c r="C184" s="150" t="s">
        <v>244</v>
      </c>
      <c r="D184" s="150" t="s">
        <v>0</v>
      </c>
      <c r="E184" s="164"/>
      <c r="G184" s="6" t="str">
        <f>VLOOKUP(A184,Numbers,2,FALSE)</f>
        <v>HI</v>
      </c>
      <c r="H184" s="145" t="str">
        <f t="shared" si="3"/>
        <v/>
      </c>
      <c r="I184" s="152" t="str">
        <f>IF($E184&lt;&gt;"",($E184*86400)-(Times_2023!$C417*86400),"")</f>
        <v/>
      </c>
      <c r="K184" s="6"/>
      <c r="L184" s="6"/>
      <c r="M184" s="145"/>
      <c r="N184" s="6"/>
      <c r="O184" s="158"/>
    </row>
    <row r="185" ht="15.75" customHeight="1">
      <c r="A185" s="149">
        <v>181.0</v>
      </c>
      <c r="B185" s="150" t="s">
        <v>8</v>
      </c>
      <c r="C185" s="150" t="s">
        <v>245</v>
      </c>
      <c r="D185" s="150" t="s">
        <v>0</v>
      </c>
      <c r="E185" s="163"/>
      <c r="G185" s="6" t="str">
        <f>VLOOKUP(A185,Numbers,2,FALSE)</f>
        <v>HI</v>
      </c>
      <c r="H185" s="145" t="str">
        <f t="shared" si="3"/>
        <v/>
      </c>
      <c r="I185" s="152" t="str">
        <f>IF($E185&lt;&gt;"",($E185*86400)-(Times_2023!$C418*86400),"")</f>
        <v/>
      </c>
      <c r="K185" s="6"/>
      <c r="L185" s="6"/>
      <c r="M185" s="145"/>
      <c r="N185" s="6"/>
      <c r="O185" s="158"/>
    </row>
    <row r="186" ht="15.75" customHeight="1">
      <c r="A186" s="149">
        <v>182.0</v>
      </c>
      <c r="B186" s="150" t="s">
        <v>6</v>
      </c>
      <c r="C186" s="150" t="s">
        <v>246</v>
      </c>
      <c r="D186" s="150" t="s">
        <v>0</v>
      </c>
      <c r="E186" s="163"/>
      <c r="G186" s="6" t="str">
        <f>VLOOKUP(A186,Numbers,2,FALSE)</f>
        <v>CTC</v>
      </c>
      <c r="H186" s="145" t="str">
        <f t="shared" si="3"/>
        <v/>
      </c>
      <c r="I186" s="152" t="str">
        <f>IF($E186&lt;&gt;"",($E186*86400)-(Times_2023!$C419*86400),"")</f>
        <v/>
      </c>
      <c r="K186" s="6"/>
      <c r="L186" s="6"/>
      <c r="M186" s="145"/>
      <c r="N186" s="6"/>
      <c r="O186" s="158"/>
    </row>
    <row r="187" ht="15.75" customHeight="1">
      <c r="A187" s="149">
        <v>183.0</v>
      </c>
      <c r="B187" s="150" t="s">
        <v>6</v>
      </c>
      <c r="C187" s="172" t="s">
        <v>247</v>
      </c>
      <c r="D187" s="167" t="s">
        <v>3</v>
      </c>
      <c r="E187" s="163"/>
      <c r="G187" s="6" t="str">
        <f>VLOOKUP(A187,Numbers,2,FALSE)</f>
        <v>CTC</v>
      </c>
      <c r="H187" s="145" t="str">
        <f t="shared" si="3"/>
        <v/>
      </c>
      <c r="I187" s="152" t="str">
        <f>IF($E187&lt;&gt;"",($E187*86400)-(Times_2023!$C420*86400),"")</f>
        <v/>
      </c>
      <c r="K187" s="6"/>
      <c r="L187" s="6"/>
      <c r="N187" s="6"/>
      <c r="O187" s="162"/>
    </row>
    <row r="188" ht="15.75" customHeight="1">
      <c r="A188" s="149">
        <v>184.0</v>
      </c>
      <c r="B188" s="150" t="s">
        <v>32</v>
      </c>
      <c r="C188" s="150" t="s">
        <v>248</v>
      </c>
      <c r="D188" s="167" t="s">
        <v>0</v>
      </c>
      <c r="E188" s="151"/>
      <c r="G188" s="6" t="str">
        <f>VLOOKUP(A188,Numbers,2,FALSE)</f>
        <v>ELY</v>
      </c>
      <c r="H188" s="145" t="str">
        <f t="shared" si="3"/>
        <v/>
      </c>
      <c r="I188" s="152" t="str">
        <f>IF($E188&lt;&gt;"",($E188*86400)-(Times_2023!$C421*86400),"")</f>
        <v/>
      </c>
      <c r="K188" s="6"/>
      <c r="L188" s="6"/>
      <c r="M188" s="145"/>
      <c r="N188" s="6"/>
      <c r="O188" s="158"/>
    </row>
    <row r="189" ht="15.75" customHeight="1">
      <c r="A189" s="149">
        <v>185.0</v>
      </c>
      <c r="B189" s="150" t="s">
        <v>32</v>
      </c>
      <c r="C189" s="150" t="s">
        <v>249</v>
      </c>
      <c r="D189" s="167" t="s">
        <v>0</v>
      </c>
      <c r="E189" s="163"/>
      <c r="G189" s="6" t="str">
        <f>VLOOKUP(A189,Numbers,2,FALSE)</f>
        <v>ELY</v>
      </c>
      <c r="H189" s="145" t="str">
        <f t="shared" si="3"/>
        <v/>
      </c>
      <c r="I189" s="152" t="str">
        <f>IF($E189&lt;&gt;"",($E189*86400)-(Times_2023!$C422*86400),"")</f>
        <v/>
      </c>
      <c r="K189" s="6"/>
      <c r="L189" s="6"/>
      <c r="M189" s="145"/>
      <c r="N189" s="6"/>
      <c r="O189" s="158"/>
    </row>
    <row r="190" ht="15.75" customHeight="1">
      <c r="A190" s="149">
        <v>186.0</v>
      </c>
      <c r="B190" s="150" t="s">
        <v>6</v>
      </c>
      <c r="C190" s="150" t="s">
        <v>250</v>
      </c>
      <c r="D190" s="167" t="s">
        <v>3</v>
      </c>
      <c r="E190" s="154"/>
      <c r="G190" s="6" t="str">
        <f>VLOOKUP(A190,Numbers,2,FALSE)</f>
        <v>CTC</v>
      </c>
      <c r="H190" s="145" t="str">
        <f t="shared" si="3"/>
        <v/>
      </c>
      <c r="I190" s="152" t="str">
        <f>IF($E190&lt;&gt;"",($E190*86400)-(Times_2023!$C423*86400),"")</f>
        <v/>
      </c>
      <c r="K190" s="6"/>
      <c r="L190" s="6"/>
      <c r="M190" s="145"/>
      <c r="N190" s="6"/>
      <c r="O190" s="158"/>
    </row>
    <row r="191" ht="15.75" customHeight="1">
      <c r="A191" s="149">
        <v>187.0</v>
      </c>
      <c r="B191" s="150" t="s">
        <v>6</v>
      </c>
      <c r="C191" s="150" t="s">
        <v>251</v>
      </c>
      <c r="D191" s="167" t="s">
        <v>0</v>
      </c>
      <c r="E191" s="164"/>
      <c r="G191" s="6" t="str">
        <f>VLOOKUP(A191,Numbers,2,FALSE)</f>
        <v>CTC</v>
      </c>
      <c r="H191" s="145" t="str">
        <f t="shared" si="3"/>
        <v/>
      </c>
      <c r="I191" s="152" t="str">
        <f>IF($E191&lt;&gt;"",($E191*86400)-(Times_2023!$C424*86400),"")</f>
        <v/>
      </c>
      <c r="K191" s="6"/>
      <c r="L191" s="6"/>
      <c r="N191" s="6"/>
      <c r="O191" s="162"/>
    </row>
    <row r="192" ht="15.75" customHeight="1">
      <c r="A192" s="149">
        <v>188.0</v>
      </c>
      <c r="B192" s="150" t="s">
        <v>10</v>
      </c>
      <c r="C192" s="150" t="s">
        <v>252</v>
      </c>
      <c r="D192" s="167" t="s">
        <v>3</v>
      </c>
      <c r="E192" s="154"/>
      <c r="G192" s="6" t="str">
        <f>VLOOKUP(A192,Numbers,2,FALSE)</f>
        <v>NJ</v>
      </c>
      <c r="H192" s="145" t="str">
        <f t="shared" si="3"/>
        <v/>
      </c>
      <c r="I192" s="152" t="str">
        <f>IF($E192&lt;&gt;"",($E192*86400)-(Times_2023!$C425*86400),"")</f>
        <v/>
      </c>
      <c r="K192" s="6"/>
      <c r="L192" s="6"/>
      <c r="N192" s="6"/>
    </row>
    <row r="193" ht="15.75" customHeight="1">
      <c r="A193" s="149">
        <v>189.0</v>
      </c>
      <c r="B193" s="150" t="s">
        <v>8</v>
      </c>
      <c r="C193" s="150" t="s">
        <v>253</v>
      </c>
      <c r="D193" s="167" t="s">
        <v>3</v>
      </c>
      <c r="E193" s="164"/>
      <c r="G193" s="6" t="str">
        <f>VLOOKUP(A193,Numbers,2,FALSE)</f>
        <v>HI</v>
      </c>
      <c r="H193" s="145" t="str">
        <f t="shared" si="3"/>
        <v/>
      </c>
      <c r="I193" s="152" t="str">
        <f>IF($E193&lt;&gt;"",($E193*86400)-(Times_2023!$C426*86400),"")</f>
        <v/>
      </c>
      <c r="K193" s="6"/>
      <c r="L193" s="6"/>
      <c r="N193" s="6"/>
    </row>
    <row r="194" ht="15.75" customHeight="1">
      <c r="A194" s="149">
        <v>190.0</v>
      </c>
      <c r="B194" s="150" t="s">
        <v>10</v>
      </c>
      <c r="C194" s="150" t="s">
        <v>254</v>
      </c>
      <c r="D194" s="167" t="s">
        <v>0</v>
      </c>
      <c r="E194" s="163"/>
      <c r="G194" s="6" t="str">
        <f>VLOOKUP(A194,Numbers,2,FALSE)</f>
        <v>NJ</v>
      </c>
      <c r="H194" s="145" t="str">
        <f t="shared" si="3"/>
        <v/>
      </c>
      <c r="I194" s="152" t="str">
        <f>IF($E194&lt;&gt;"",($E194*86400)-(Times_2023!$C427*86400),"")</f>
        <v/>
      </c>
      <c r="J194" s="153"/>
    </row>
    <row r="195" ht="15.75" customHeight="1">
      <c r="A195" s="149">
        <v>191.0</v>
      </c>
      <c r="B195" s="150" t="s">
        <v>5</v>
      </c>
      <c r="C195" s="150" t="s">
        <v>255</v>
      </c>
      <c r="D195" s="167" t="s">
        <v>0</v>
      </c>
      <c r="E195" s="163"/>
      <c r="G195" s="6" t="str">
        <f>VLOOKUP(A195,Numbers,2,FALSE)</f>
        <v>CAC</v>
      </c>
      <c r="H195" s="145" t="str">
        <f t="shared" si="3"/>
        <v/>
      </c>
      <c r="I195" s="152" t="str">
        <f>IF($E195&lt;&gt;"",($E195*86400)-(Times_2023!$C428*86400),"")</f>
        <v/>
      </c>
      <c r="K195" s="6"/>
      <c r="L195" s="6"/>
      <c r="N195" s="6"/>
      <c r="O195" s="158"/>
    </row>
    <row r="196" ht="15.75" customHeight="1">
      <c r="A196" s="149">
        <v>192.0</v>
      </c>
      <c r="B196" s="150" t="s">
        <v>12</v>
      </c>
      <c r="C196" s="150" t="s">
        <v>256</v>
      </c>
      <c r="D196" s="167" t="s">
        <v>3</v>
      </c>
      <c r="E196" s="154"/>
      <c r="G196" s="6" t="str">
        <f>VLOOKUP(A196,Numbers,2,FALSE)</f>
        <v>SS</v>
      </c>
      <c r="H196" s="145" t="str">
        <f t="shared" si="3"/>
        <v/>
      </c>
      <c r="I196" s="152" t="str">
        <f>IF($E196&lt;&gt;"",($E196*86400)-(Times_2023!$C429*86400),"")</f>
        <v/>
      </c>
      <c r="K196" s="6"/>
      <c r="L196" s="6"/>
      <c r="N196" s="6"/>
    </row>
    <row r="197" ht="15.75" customHeight="1">
      <c r="A197" s="149">
        <v>193.0</v>
      </c>
      <c r="B197" s="150" t="s">
        <v>32</v>
      </c>
      <c r="C197" s="150" t="s">
        <v>257</v>
      </c>
      <c r="D197" s="167" t="s">
        <v>0</v>
      </c>
      <c r="E197" s="154"/>
      <c r="G197" s="6" t="str">
        <f>VLOOKUP(A197,Numbers,2,FALSE)</f>
        <v>ELY</v>
      </c>
      <c r="H197" s="145" t="str">
        <f t="shared" si="3"/>
        <v/>
      </c>
      <c r="I197" s="152" t="str">
        <f>IF($E197&lt;&gt;"",($E197*86400)-(Times_2023!$C430*86400),"")</f>
        <v/>
      </c>
      <c r="K197" s="6"/>
      <c r="L197" s="6"/>
      <c r="N197" s="6"/>
    </row>
    <row r="198" ht="15.75" customHeight="1">
      <c r="A198" s="149">
        <v>194.0</v>
      </c>
      <c r="B198" s="150" t="s">
        <v>32</v>
      </c>
      <c r="C198" s="150" t="s">
        <v>258</v>
      </c>
      <c r="D198" s="167" t="s">
        <v>3</v>
      </c>
      <c r="E198" s="163"/>
      <c r="G198" s="6" t="str">
        <f>VLOOKUP(A198,Numbers,2,FALSE)</f>
        <v>ELY</v>
      </c>
      <c r="H198" s="145" t="str">
        <f t="shared" si="3"/>
        <v/>
      </c>
      <c r="I198" s="152" t="str">
        <f>IF($E198&lt;&gt;"",($E198*86400)-(Times_2023!$C431*86400),"")</f>
        <v/>
      </c>
      <c r="K198" s="6"/>
      <c r="L198" s="6"/>
      <c r="N198" s="6"/>
      <c r="O198" s="162"/>
    </row>
    <row r="199" ht="15.75" customHeight="1">
      <c r="A199" s="149">
        <v>195.0</v>
      </c>
      <c r="B199" s="150" t="s">
        <v>32</v>
      </c>
      <c r="C199" s="150" t="s">
        <v>259</v>
      </c>
      <c r="D199" s="167" t="s">
        <v>3</v>
      </c>
      <c r="E199" s="154"/>
      <c r="G199" s="6" t="str">
        <f>VLOOKUP(A199,Numbers,2,FALSE)</f>
        <v>ELY</v>
      </c>
      <c r="H199" s="145" t="str">
        <f t="shared" si="3"/>
        <v/>
      </c>
      <c r="I199" s="152" t="str">
        <f>IF($E199&lt;&gt;"",($E199*86400)-(Times_2023!$C432*86400),"")</f>
        <v/>
      </c>
      <c r="K199" s="6"/>
      <c r="L199" s="6"/>
      <c r="M199" s="145"/>
      <c r="N199" s="6"/>
      <c r="O199" s="158"/>
    </row>
    <row r="200" ht="15.75" customHeight="1">
      <c r="A200" s="149">
        <v>196.0</v>
      </c>
      <c r="B200" s="150" t="s">
        <v>6</v>
      </c>
      <c r="C200" s="150" t="s">
        <v>260</v>
      </c>
      <c r="D200" s="167" t="s">
        <v>3</v>
      </c>
      <c r="E200" s="154"/>
      <c r="G200" s="6" t="str">
        <f>VLOOKUP(A200,Numbers,2,FALSE)</f>
        <v>CTC</v>
      </c>
      <c r="H200" s="145" t="str">
        <f t="shared" si="3"/>
        <v/>
      </c>
      <c r="I200" s="152" t="str">
        <f>IF($E200&lt;&gt;"",($E200*86400)-(Times_2023!$C433*86400),"")</f>
        <v/>
      </c>
      <c r="K200" s="6"/>
      <c r="L200" s="6"/>
      <c r="M200" s="145"/>
      <c r="N200" s="6"/>
      <c r="O200" s="158"/>
    </row>
    <row r="201" ht="15.75" customHeight="1">
      <c r="A201" s="149">
        <v>197.0</v>
      </c>
      <c r="B201" s="150" t="s">
        <v>10</v>
      </c>
      <c r="C201" s="150" t="s">
        <v>261</v>
      </c>
      <c r="D201" s="167" t="s">
        <v>0</v>
      </c>
      <c r="E201" s="154"/>
      <c r="G201" s="6" t="str">
        <f>VLOOKUP(A201,Numbers,2,FALSE)</f>
        <v>NJ</v>
      </c>
      <c r="H201" s="145" t="str">
        <f t="shared" si="3"/>
        <v/>
      </c>
      <c r="I201" s="152" t="str">
        <f>IF($E201&lt;&gt;"",($E201*86400)-(Times_2023!$C434*86400),"")</f>
        <v/>
      </c>
      <c r="K201" s="6"/>
      <c r="L201" s="6"/>
      <c r="M201" s="145"/>
      <c r="N201" s="6"/>
      <c r="O201" s="158"/>
    </row>
    <row r="202" ht="15.75" customHeight="1">
      <c r="A202" s="149">
        <v>198.0</v>
      </c>
      <c r="B202" s="150" t="s">
        <v>8</v>
      </c>
      <c r="C202" s="150" t="s">
        <v>262</v>
      </c>
      <c r="D202" s="167" t="s">
        <v>0</v>
      </c>
      <c r="E202" s="154"/>
      <c r="G202" s="6" t="str">
        <f>VLOOKUP(A202,Numbers,2,FALSE)</f>
        <v>HI</v>
      </c>
      <c r="H202" s="145" t="str">
        <f t="shared" si="3"/>
        <v/>
      </c>
      <c r="I202" s="152" t="str">
        <f>IF($E202&lt;&gt;"",($E202*86400)-(Times_2023!$C435*86400),"")</f>
        <v/>
      </c>
      <c r="K202" s="6"/>
      <c r="L202" s="6"/>
      <c r="M202" s="145"/>
      <c r="N202" s="6"/>
      <c r="O202" s="154"/>
    </row>
    <row r="203" ht="15.75" customHeight="1">
      <c r="A203" s="149">
        <v>199.0</v>
      </c>
      <c r="B203" s="150" t="s">
        <v>32</v>
      </c>
      <c r="C203" s="150" t="s">
        <v>263</v>
      </c>
      <c r="D203" s="150" t="s">
        <v>3</v>
      </c>
      <c r="E203" s="154"/>
      <c r="G203" s="6" t="str">
        <f>VLOOKUP(A203,Numbers,2,FALSE)</f>
        <v>ELY</v>
      </c>
      <c r="H203" s="145" t="str">
        <f t="shared" si="3"/>
        <v/>
      </c>
      <c r="I203" s="152" t="str">
        <f>IF($E203&lt;&gt;"",($E203*86400)-(Times_2023!$C436*86400),"")</f>
        <v/>
      </c>
      <c r="K203" s="6"/>
      <c r="L203" s="6"/>
      <c r="M203" s="145"/>
      <c r="N203" s="6"/>
      <c r="O203" s="158"/>
    </row>
    <row r="204" ht="15.75" customHeight="1">
      <c r="A204" s="149">
        <v>200.0</v>
      </c>
      <c r="B204" s="150" t="s">
        <v>10</v>
      </c>
      <c r="C204" s="150" t="s">
        <v>264</v>
      </c>
      <c r="D204" s="150" t="s">
        <v>3</v>
      </c>
      <c r="E204" s="163"/>
      <c r="G204" s="6" t="str">
        <f>VLOOKUP(A204,Numbers,2,FALSE)</f>
        <v>NJ</v>
      </c>
      <c r="H204" s="145" t="str">
        <f t="shared" si="3"/>
        <v/>
      </c>
      <c r="I204" s="152" t="str">
        <f>IF($E204&lt;&gt;"",($E204*86400)-(Times_2023!$C437*86400),"")</f>
        <v/>
      </c>
      <c r="K204" s="6"/>
      <c r="L204" s="6"/>
      <c r="N204" s="6"/>
      <c r="O204" s="162"/>
    </row>
    <row r="205" ht="15.75" customHeight="1">
      <c r="A205" s="149">
        <v>201.0</v>
      </c>
      <c r="B205" s="150" t="s">
        <v>12</v>
      </c>
      <c r="C205" s="150" t="s">
        <v>265</v>
      </c>
      <c r="D205" s="150" t="s">
        <v>0</v>
      </c>
      <c r="E205" s="154"/>
      <c r="G205" s="6" t="str">
        <f>VLOOKUP(A205,Numbers,2,FALSE)</f>
        <v>SS</v>
      </c>
      <c r="H205" s="145" t="str">
        <f t="shared" si="3"/>
        <v/>
      </c>
      <c r="I205" s="152" t="str">
        <f>IF($E205&lt;&gt;"",($E205*86400)-(Times_2023!$C438*86400),"")</f>
        <v/>
      </c>
      <c r="K205" s="6"/>
      <c r="L205" s="6"/>
      <c r="N205" s="6"/>
      <c r="O205" s="162"/>
    </row>
    <row r="206" ht="15.75" customHeight="1">
      <c r="A206" s="149">
        <v>202.0</v>
      </c>
      <c r="B206" s="150" t="s">
        <v>8</v>
      </c>
      <c r="C206" s="150" t="s">
        <v>266</v>
      </c>
      <c r="D206" s="150" t="s">
        <v>3</v>
      </c>
      <c r="E206" s="154"/>
      <c r="G206" s="6" t="str">
        <f>VLOOKUP(A206,Numbers,2,FALSE)</f>
        <v>HI</v>
      </c>
      <c r="H206" s="145" t="str">
        <f t="shared" si="3"/>
        <v/>
      </c>
      <c r="I206" s="152" t="str">
        <f>IF($E206&lt;&gt;"",($E206*86400)-(Times_2023!$C439*86400),"")</f>
        <v/>
      </c>
      <c r="J206" s="153"/>
      <c r="K206" s="6"/>
      <c r="L206" s="6"/>
      <c r="M206" s="145"/>
      <c r="N206" s="6"/>
      <c r="O206" s="158"/>
    </row>
    <row r="207" ht="15.75" customHeight="1">
      <c r="A207" s="149">
        <v>203.0</v>
      </c>
      <c r="B207" s="150" t="s">
        <v>8</v>
      </c>
      <c r="C207" s="150" t="s">
        <v>267</v>
      </c>
      <c r="D207" s="150" t="s">
        <v>3</v>
      </c>
      <c r="E207" s="163"/>
      <c r="G207" s="6" t="str">
        <f>VLOOKUP(A207,Numbers,2,FALSE)</f>
        <v>HI</v>
      </c>
      <c r="H207" s="145" t="str">
        <f t="shared" si="3"/>
        <v/>
      </c>
      <c r="I207" s="152" t="str">
        <f>IF($E207&lt;&gt;"",($E207*86400)-(Times_2023!$C440*86400),"")</f>
        <v/>
      </c>
      <c r="K207" s="6"/>
      <c r="L207" s="6"/>
      <c r="M207" s="145"/>
      <c r="N207" s="6"/>
      <c r="O207" s="154"/>
    </row>
    <row r="208" ht="15.75" customHeight="1">
      <c r="A208" s="149">
        <v>204.0</v>
      </c>
      <c r="B208" s="150" t="s">
        <v>12</v>
      </c>
      <c r="C208" s="150" t="s">
        <v>268</v>
      </c>
      <c r="D208" s="150" t="s">
        <v>3</v>
      </c>
      <c r="E208" s="163"/>
      <c r="G208" s="6" t="str">
        <f>VLOOKUP(A208,Numbers,2,FALSE)</f>
        <v>SS</v>
      </c>
      <c r="H208" s="145" t="str">
        <f t="shared" si="3"/>
        <v/>
      </c>
      <c r="I208" s="152" t="str">
        <f>IF($E208&lt;&gt;"",($E208*86400)-(Times_2023!$C441*86400),"")</f>
        <v/>
      </c>
      <c r="K208" s="6"/>
      <c r="L208" s="6"/>
      <c r="M208" s="145"/>
      <c r="N208" s="6"/>
      <c r="O208" s="158"/>
    </row>
    <row r="209" ht="15.75" customHeight="1">
      <c r="A209" s="149">
        <v>205.0</v>
      </c>
      <c r="B209" s="150" t="s">
        <v>11</v>
      </c>
      <c r="C209" s="150" t="s">
        <v>269</v>
      </c>
      <c r="D209" s="150" t="s">
        <v>0</v>
      </c>
      <c r="E209" s="163"/>
      <c r="G209" s="6" t="str">
        <f>VLOOKUP(A209,Numbers,2,FALSE)</f>
        <v>RR</v>
      </c>
      <c r="H209" s="145" t="str">
        <f t="shared" si="3"/>
        <v/>
      </c>
      <c r="I209" s="152" t="str">
        <f>IF($E209&lt;&gt;"",($E209*86400)-(Times_2023!$C442*86400),"")</f>
        <v/>
      </c>
      <c r="K209" s="6"/>
      <c r="L209" s="6"/>
      <c r="N209" s="6"/>
    </row>
    <row r="210" ht="15.75" customHeight="1">
      <c r="A210" s="149">
        <v>206.0</v>
      </c>
      <c r="B210" s="150" t="s">
        <v>9</v>
      </c>
      <c r="C210" s="150" t="s">
        <v>270</v>
      </c>
      <c r="D210" s="150" t="s">
        <v>3</v>
      </c>
      <c r="E210" s="146"/>
      <c r="G210" s="6" t="str">
        <f>VLOOKUP(A210,Numbers,2,FALSE)</f>
        <v>HRC</v>
      </c>
      <c r="H210" s="145" t="str">
        <f t="shared" si="3"/>
        <v/>
      </c>
      <c r="I210" s="152" t="str">
        <f>IF($E210&lt;&gt;"",($E210*86400)-(Times_2023!$C443*86400),"")</f>
        <v/>
      </c>
      <c r="K210" s="6"/>
      <c r="L210" s="6"/>
      <c r="N210" s="6"/>
    </row>
    <row r="211" ht="15.75" customHeight="1">
      <c r="A211" s="149">
        <v>207.0</v>
      </c>
      <c r="B211" s="150" t="s">
        <v>8</v>
      </c>
      <c r="C211" s="150" t="s">
        <v>271</v>
      </c>
      <c r="D211" s="150" t="s">
        <v>0</v>
      </c>
      <c r="E211" s="154"/>
      <c r="G211" s="6" t="str">
        <f>VLOOKUP(A211,Numbers,2,FALSE)</f>
        <v>HI</v>
      </c>
      <c r="H211" s="145" t="str">
        <f t="shared" si="3"/>
        <v/>
      </c>
      <c r="I211" s="152" t="str">
        <f>IF($E211&lt;&gt;"",($E211*86400)-(Times_2023!$C444*86400),"")</f>
        <v/>
      </c>
      <c r="K211" s="6"/>
      <c r="L211" s="6"/>
      <c r="N211" s="6"/>
      <c r="O211" s="162"/>
    </row>
    <row r="212" ht="15.75" customHeight="1">
      <c r="A212" s="149">
        <v>208.0</v>
      </c>
      <c r="B212" s="150" t="s">
        <v>11</v>
      </c>
      <c r="C212" s="150" t="s">
        <v>272</v>
      </c>
      <c r="D212" s="150" t="s">
        <v>3</v>
      </c>
      <c r="E212" s="164"/>
      <c r="G212" s="6" t="str">
        <f>VLOOKUP(A212,Numbers,2,FALSE)</f>
        <v>RR</v>
      </c>
      <c r="H212" s="145" t="str">
        <f t="shared" si="3"/>
        <v/>
      </c>
      <c r="I212" s="152" t="str">
        <f>IF($E212&lt;&gt;"",($E212*86400)-(Times_2023!$C445*86400),"")</f>
        <v/>
      </c>
      <c r="K212" s="6"/>
      <c r="L212" s="6"/>
      <c r="M212" s="145"/>
      <c r="N212" s="6"/>
      <c r="O212" s="170"/>
    </row>
    <row r="213" ht="15.75" customHeight="1">
      <c r="A213" s="149">
        <v>209.0</v>
      </c>
      <c r="B213" s="150" t="s">
        <v>32</v>
      </c>
      <c r="C213" s="150" t="s">
        <v>273</v>
      </c>
      <c r="D213" s="150" t="s">
        <v>0</v>
      </c>
      <c r="E213" s="154"/>
      <c r="G213" s="6" t="str">
        <f>VLOOKUP(A213,Numbers,2,FALSE)</f>
        <v>ELY</v>
      </c>
      <c r="H213" s="145" t="str">
        <f t="shared" si="3"/>
        <v/>
      </c>
      <c r="I213" s="152" t="str">
        <f>IF($E213&lt;&gt;"",($E213*86400)-(Times_2023!$C446*86400),"")</f>
        <v/>
      </c>
    </row>
    <row r="214" ht="15.75" customHeight="1">
      <c r="A214" s="149">
        <v>210.0</v>
      </c>
      <c r="B214" s="150" t="s">
        <v>32</v>
      </c>
      <c r="C214" s="150" t="s">
        <v>274</v>
      </c>
      <c r="D214" s="150" t="s">
        <v>0</v>
      </c>
      <c r="E214" s="154"/>
      <c r="G214" s="6" t="str">
        <f>VLOOKUP(A214,Numbers,2,FALSE)</f>
        <v>ELY</v>
      </c>
      <c r="H214" s="145" t="str">
        <f t="shared" si="3"/>
        <v/>
      </c>
      <c r="I214" s="152" t="str">
        <f>IF($E214&lt;&gt;"",($E214*86400)-(Times_2023!$C447*86400),"")</f>
        <v/>
      </c>
      <c r="K214" s="6"/>
      <c r="L214" s="6"/>
      <c r="M214" s="145"/>
      <c r="N214" s="6"/>
      <c r="O214" s="158"/>
    </row>
    <row r="215" ht="15.75" customHeight="1">
      <c r="A215" s="149">
        <v>211.0</v>
      </c>
      <c r="B215" s="150" t="s">
        <v>12</v>
      </c>
      <c r="C215" s="150" t="s">
        <v>275</v>
      </c>
      <c r="D215" s="150" t="s">
        <v>0</v>
      </c>
      <c r="E215" s="163"/>
      <c r="G215" s="6" t="str">
        <f>VLOOKUP(A215,Numbers,2,FALSE)</f>
        <v>SS</v>
      </c>
      <c r="H215" s="145" t="str">
        <f t="shared" si="3"/>
        <v/>
      </c>
      <c r="I215" s="152" t="str">
        <f>IF($E215&lt;&gt;"",($E215*86400)-(Times_2023!$C448*86400),"")</f>
        <v/>
      </c>
      <c r="K215" s="6"/>
      <c r="L215" s="6"/>
      <c r="N215" s="6"/>
    </row>
    <row r="216" ht="15.75" customHeight="1">
      <c r="A216" s="149">
        <v>212.0</v>
      </c>
      <c r="B216" s="150" t="s">
        <v>11</v>
      </c>
      <c r="C216" s="150" t="s">
        <v>276</v>
      </c>
      <c r="D216" s="150" t="s">
        <v>3</v>
      </c>
      <c r="E216" s="163"/>
      <c r="G216" s="6" t="str">
        <f>VLOOKUP(A216,Numbers,2,FALSE)</f>
        <v>RR</v>
      </c>
      <c r="H216" s="145" t="str">
        <f t="shared" si="3"/>
        <v/>
      </c>
      <c r="I216" s="152" t="str">
        <f>IF($E216&lt;&gt;"",($E216*86400)-(Times_2023!$C449*86400),"")</f>
        <v/>
      </c>
      <c r="K216" s="6"/>
      <c r="L216" s="6"/>
      <c r="M216" s="145"/>
      <c r="N216" s="6"/>
      <c r="O216" s="154"/>
    </row>
    <row r="217" ht="15.75" customHeight="1">
      <c r="A217" s="149">
        <v>213.0</v>
      </c>
      <c r="B217" s="150" t="s">
        <v>11</v>
      </c>
      <c r="C217" s="150" t="s">
        <v>277</v>
      </c>
      <c r="D217" s="150" t="s">
        <v>0</v>
      </c>
      <c r="E217" s="164"/>
      <c r="G217" s="6" t="str">
        <f>VLOOKUP(A217,Numbers,2,FALSE)</f>
        <v>RR</v>
      </c>
      <c r="H217" s="145" t="str">
        <f t="shared" si="3"/>
        <v/>
      </c>
      <c r="I217" s="152" t="str">
        <f>IF($E217&lt;&gt;"",($E217*86400)-(Times_2023!$C450*86400),"")</f>
        <v/>
      </c>
      <c r="K217" s="6"/>
      <c r="L217" s="6"/>
      <c r="N217" s="6"/>
    </row>
    <row r="218" ht="15.75" customHeight="1">
      <c r="A218" s="149">
        <v>214.0</v>
      </c>
      <c r="B218" s="150" t="s">
        <v>12</v>
      </c>
      <c r="C218" s="150" t="s">
        <v>278</v>
      </c>
      <c r="D218" s="150" t="s">
        <v>3</v>
      </c>
      <c r="E218" s="163"/>
      <c r="G218" s="6" t="str">
        <f>VLOOKUP(A218,Numbers,2,FALSE)</f>
        <v>SS</v>
      </c>
      <c r="H218" s="145" t="str">
        <f t="shared" si="3"/>
        <v/>
      </c>
      <c r="I218" s="152" t="str">
        <f>IF($E218&lt;&gt;"",($E218*86400)-(Times_2023!$C451*86400),"")</f>
        <v/>
      </c>
      <c r="K218" s="6"/>
      <c r="L218" s="6"/>
      <c r="M218" s="145"/>
      <c r="N218" s="6"/>
      <c r="O218" s="158"/>
    </row>
    <row r="219" ht="15.75" customHeight="1">
      <c r="A219" s="149">
        <v>215.0</v>
      </c>
      <c r="B219" s="150" t="s">
        <v>12</v>
      </c>
      <c r="C219" s="150" t="s">
        <v>279</v>
      </c>
      <c r="D219" s="150" t="s">
        <v>0</v>
      </c>
      <c r="E219" s="163"/>
      <c r="G219" s="6" t="str">
        <f>VLOOKUP(A219,Numbers,2,FALSE)</f>
        <v>SS</v>
      </c>
      <c r="H219" s="145" t="str">
        <f t="shared" si="3"/>
        <v/>
      </c>
      <c r="I219" s="152" t="str">
        <f>IF($E219&lt;&gt;"",($E219*86400)-(Times_2023!$C452*86400),"")</f>
        <v/>
      </c>
      <c r="K219" s="6"/>
      <c r="L219" s="6"/>
      <c r="N219" s="6"/>
    </row>
    <row r="220" ht="15.75" customHeight="1">
      <c r="A220" s="149">
        <v>216.0</v>
      </c>
      <c r="B220" s="150" t="s">
        <v>32</v>
      </c>
      <c r="C220" s="150" t="s">
        <v>280</v>
      </c>
      <c r="D220" s="150" t="s">
        <v>0</v>
      </c>
      <c r="E220" s="164"/>
      <c r="G220" s="6" t="str">
        <f>VLOOKUP(A220,Numbers,2,FALSE)</f>
        <v>ELY</v>
      </c>
      <c r="H220" s="145" t="str">
        <f t="shared" si="3"/>
        <v/>
      </c>
      <c r="I220" s="152" t="str">
        <f>IF($E220&lt;&gt;"",($E220*86400)-(Times_2023!$C453*86400),"")</f>
        <v/>
      </c>
      <c r="K220" s="6"/>
      <c r="L220" s="6"/>
      <c r="N220" s="6"/>
    </row>
    <row r="221" ht="15.75" customHeight="1">
      <c r="A221" s="149">
        <v>217.0</v>
      </c>
      <c r="B221" s="150" t="s">
        <v>9</v>
      </c>
      <c r="C221" s="150" t="s">
        <v>281</v>
      </c>
      <c r="D221" s="150" t="s">
        <v>3</v>
      </c>
      <c r="E221" s="163"/>
      <c r="G221" s="6" t="str">
        <f>VLOOKUP(A221,Numbers,2,FALSE)</f>
        <v>HRC</v>
      </c>
      <c r="H221" s="145" t="str">
        <f t="shared" si="3"/>
        <v/>
      </c>
      <c r="I221" s="152" t="str">
        <f>IF($E221&lt;&gt;"",($E221*86400)-(Times_2023!$C454*86400),"")</f>
        <v/>
      </c>
      <c r="K221" s="6"/>
      <c r="L221" s="6"/>
      <c r="M221" s="145"/>
      <c r="N221" s="6"/>
      <c r="O221" s="158"/>
    </row>
    <row r="222" ht="15.75" customHeight="1">
      <c r="A222" s="149">
        <v>218.0</v>
      </c>
      <c r="B222" s="150" t="s">
        <v>12</v>
      </c>
      <c r="C222" s="150" t="s">
        <v>282</v>
      </c>
      <c r="D222" s="150" t="s">
        <v>0</v>
      </c>
      <c r="E222" s="154"/>
      <c r="G222" s="6" t="str">
        <f>VLOOKUP(A222,Numbers,2,FALSE)</f>
        <v>SS</v>
      </c>
      <c r="H222" s="145" t="str">
        <f t="shared" si="3"/>
        <v/>
      </c>
      <c r="I222" s="152" t="str">
        <f>IF($E222&lt;&gt;"",($E222*86400)-(Times_2023!$C455*86400),"")</f>
        <v/>
      </c>
      <c r="K222" s="6"/>
      <c r="L222" s="6"/>
      <c r="M222" s="145"/>
      <c r="N222" s="6"/>
      <c r="O222" s="158"/>
    </row>
    <row r="223" ht="15.75" customHeight="1">
      <c r="A223" s="149">
        <v>219.0</v>
      </c>
      <c r="B223" s="150" t="s">
        <v>12</v>
      </c>
      <c r="C223" s="150" t="s">
        <v>283</v>
      </c>
      <c r="D223" s="150" t="s">
        <v>3</v>
      </c>
      <c r="E223" s="163"/>
      <c r="G223" s="6" t="str">
        <f>VLOOKUP(A223,Numbers,2,FALSE)</f>
        <v>SS</v>
      </c>
      <c r="H223" s="145" t="str">
        <f t="shared" si="3"/>
        <v/>
      </c>
      <c r="I223" s="152" t="str">
        <f>IF($E223&lt;&gt;"",($E223*86400)-(Times_2023!$C456*86400),"")</f>
        <v/>
      </c>
      <c r="K223" s="6"/>
      <c r="L223" s="6"/>
      <c r="N223" s="6"/>
      <c r="O223" s="162"/>
    </row>
    <row r="224" ht="15.75" customHeight="1">
      <c r="A224" s="149">
        <v>220.0</v>
      </c>
      <c r="B224" s="150" t="s">
        <v>32</v>
      </c>
      <c r="C224" s="150" t="s">
        <v>284</v>
      </c>
      <c r="D224" s="150" t="s">
        <v>3</v>
      </c>
      <c r="E224" s="163"/>
      <c r="G224" s="6" t="str">
        <f>VLOOKUP(A224,Numbers,2,FALSE)</f>
        <v>ELY</v>
      </c>
      <c r="H224" s="145" t="str">
        <f t="shared" si="3"/>
        <v/>
      </c>
      <c r="I224" s="152" t="str">
        <f>IF($E224&lt;&gt;"",($E224*86400)-(Times_2023!$C457*86400),"")</f>
        <v/>
      </c>
      <c r="K224" s="6"/>
      <c r="L224" s="6"/>
      <c r="N224" s="6"/>
      <c r="O224" s="158"/>
    </row>
    <row r="225" ht="15.75" customHeight="1">
      <c r="A225" s="149">
        <v>221.0</v>
      </c>
      <c r="B225" s="150" t="s">
        <v>10</v>
      </c>
      <c r="C225" s="150" t="s">
        <v>285</v>
      </c>
      <c r="D225" s="150" t="s">
        <v>3</v>
      </c>
      <c r="E225" s="154"/>
      <c r="G225" s="6" t="str">
        <f>VLOOKUP(A225,Numbers,2,FALSE)</f>
        <v>NJ</v>
      </c>
      <c r="H225" s="145" t="str">
        <f t="shared" si="3"/>
        <v/>
      </c>
      <c r="I225" s="152" t="str">
        <f>IF($E225&lt;&gt;"",($E225*86400)-(Times_2023!$C458*86400),"")</f>
        <v/>
      </c>
      <c r="K225" s="6"/>
      <c r="L225" s="6"/>
      <c r="N225" s="6"/>
      <c r="O225" s="158"/>
    </row>
    <row r="226" ht="15.75" customHeight="1">
      <c r="A226" s="149">
        <v>222.0</v>
      </c>
      <c r="B226" s="150" t="s">
        <v>9</v>
      </c>
      <c r="C226" s="150" t="s">
        <v>286</v>
      </c>
      <c r="D226" s="156" t="s">
        <v>0</v>
      </c>
      <c r="E226" s="154"/>
      <c r="G226" s="6" t="str">
        <f>VLOOKUP(A226,Numbers,2,FALSE)</f>
        <v>HRC</v>
      </c>
      <c r="H226" s="145" t="str">
        <f t="shared" si="3"/>
        <v/>
      </c>
      <c r="I226" s="152" t="str">
        <f>IF($E226&lt;&gt;"",($E226*86400)-(Times_2023!$C459*86400),"")</f>
        <v/>
      </c>
      <c r="K226" s="6"/>
      <c r="L226" s="6"/>
      <c r="N226" s="6"/>
      <c r="O226" s="162"/>
    </row>
    <row r="227" ht="15.75" customHeight="1">
      <c r="A227" s="149">
        <v>223.0</v>
      </c>
      <c r="B227" s="150" t="s">
        <v>9</v>
      </c>
      <c r="C227" s="150" t="s">
        <v>287</v>
      </c>
      <c r="D227" s="150" t="s">
        <v>3</v>
      </c>
      <c r="E227" s="146"/>
      <c r="G227" s="6" t="str">
        <f>VLOOKUP(A227,Numbers,2,FALSE)</f>
        <v>HRC</v>
      </c>
      <c r="H227" s="145" t="str">
        <f t="shared" si="3"/>
        <v/>
      </c>
      <c r="I227" s="152" t="str">
        <f>IF($E227&lt;&gt;"",($E227*86400)-(Times_2023!$C460*86400),"")</f>
        <v/>
      </c>
      <c r="K227" s="6"/>
      <c r="L227" s="6"/>
      <c r="N227" s="6"/>
      <c r="O227" s="162"/>
    </row>
    <row r="228" ht="15.75" customHeight="1">
      <c r="A228" s="149">
        <v>224.0</v>
      </c>
      <c r="B228" s="150" t="s">
        <v>11</v>
      </c>
      <c r="C228" s="150" t="s">
        <v>288</v>
      </c>
      <c r="D228" s="150" t="s">
        <v>3</v>
      </c>
      <c r="E228" s="163"/>
      <c r="G228" s="6" t="str">
        <f>VLOOKUP(A228,Numbers,2,FALSE)</f>
        <v>RR</v>
      </c>
      <c r="H228" s="145" t="str">
        <f t="shared" si="3"/>
        <v/>
      </c>
      <c r="I228" s="152" t="str">
        <f>IF($E228&lt;&gt;"",($E228*86400)-(Times_2023!$C461*86400),"")</f>
        <v/>
      </c>
      <c r="K228" s="6"/>
      <c r="L228" s="6"/>
      <c r="N228" s="6"/>
    </row>
    <row r="229" ht="15.75" customHeight="1">
      <c r="A229" s="149">
        <v>225.0</v>
      </c>
      <c r="B229" s="150" t="s">
        <v>11</v>
      </c>
      <c r="C229" s="150" t="s">
        <v>289</v>
      </c>
      <c r="D229" s="150" t="s">
        <v>3</v>
      </c>
      <c r="E229" s="154"/>
      <c r="G229" s="6" t="str">
        <f>VLOOKUP(A229,Numbers,2,FALSE)</f>
        <v>RR</v>
      </c>
      <c r="H229" s="145" t="str">
        <f t="shared" si="3"/>
        <v/>
      </c>
      <c r="I229" s="152" t="str">
        <f>IF($E229&lt;&gt;"",($E229*86400)-(Times_2023!$C462*86400),"")</f>
        <v/>
      </c>
      <c r="K229" s="6"/>
      <c r="L229" s="6"/>
      <c r="N229" s="6"/>
      <c r="O229" s="170"/>
    </row>
    <row r="230" ht="15.75" customHeight="1">
      <c r="A230" s="149">
        <v>226.0</v>
      </c>
      <c r="B230" s="150" t="s">
        <v>32</v>
      </c>
      <c r="C230" s="150" t="s">
        <v>290</v>
      </c>
      <c r="D230" s="150" t="s">
        <v>3</v>
      </c>
      <c r="E230" s="163"/>
      <c r="G230" s="6" t="str">
        <f>VLOOKUP(A230,Numbers,2,FALSE)</f>
        <v>ELY</v>
      </c>
      <c r="H230" s="145" t="str">
        <f t="shared" si="3"/>
        <v/>
      </c>
      <c r="I230" s="152" t="str">
        <f>IF($E230&lt;&gt;"",($E230*86400)-(Times_2023!$C463*86400),"")</f>
        <v/>
      </c>
      <c r="K230" s="6"/>
      <c r="L230" s="6"/>
      <c r="N230" s="6"/>
      <c r="O230" s="162"/>
    </row>
    <row r="231" ht="15.75" customHeight="1">
      <c r="A231" s="149">
        <v>227.0</v>
      </c>
      <c r="B231" s="150" t="s">
        <v>6</v>
      </c>
      <c r="C231" s="150" t="s">
        <v>291</v>
      </c>
      <c r="D231" s="150" t="s">
        <v>0</v>
      </c>
      <c r="E231" s="163"/>
      <c r="G231" s="6" t="str">
        <f>VLOOKUP(A231,Numbers,2,FALSE)</f>
        <v>CTC</v>
      </c>
      <c r="H231" s="145" t="str">
        <f t="shared" si="3"/>
        <v/>
      </c>
      <c r="I231" s="152" t="str">
        <f>IF($E231&lt;&gt;"",($E231*86400)-(Times_2023!$C464*86400),"")</f>
        <v/>
      </c>
      <c r="K231" s="6"/>
      <c r="L231" s="6"/>
      <c r="N231" s="6"/>
      <c r="O231" s="158"/>
    </row>
    <row r="232" ht="15.75" customHeight="1">
      <c r="A232" s="149">
        <v>228.0</v>
      </c>
      <c r="B232" s="150" t="s">
        <v>6</v>
      </c>
      <c r="C232" s="150" t="s">
        <v>292</v>
      </c>
      <c r="D232" s="150" t="s">
        <v>0</v>
      </c>
      <c r="E232" s="154"/>
      <c r="G232" s="6" t="str">
        <f>VLOOKUP(A232,Numbers,2,FALSE)</f>
        <v>CTC</v>
      </c>
      <c r="H232" s="145" t="str">
        <f t="shared" si="3"/>
        <v/>
      </c>
      <c r="I232" s="152" t="str">
        <f>IF($E232&lt;&gt;"",($E232*86400)-(Times_2023!$C465*86400),"")</f>
        <v/>
      </c>
      <c r="K232" s="6"/>
      <c r="L232" s="6"/>
      <c r="N232" s="6"/>
      <c r="O232" s="158"/>
    </row>
    <row r="233" ht="15.75" customHeight="1">
      <c r="A233" s="149">
        <v>229.0</v>
      </c>
      <c r="B233" s="150" t="s">
        <v>8</v>
      </c>
      <c r="C233" s="150" t="s">
        <v>293</v>
      </c>
      <c r="D233" s="150" t="s">
        <v>3</v>
      </c>
      <c r="E233" s="154"/>
      <c r="G233" s="6" t="str">
        <f>VLOOKUP(A233,Numbers,2,FALSE)</f>
        <v>HI</v>
      </c>
      <c r="H233" s="145" t="str">
        <f t="shared" si="3"/>
        <v/>
      </c>
      <c r="I233" s="152" t="str">
        <f>IF($E233&lt;&gt;"",($E233*86400)-(Times_2023!$C466*86400),"")</f>
        <v/>
      </c>
      <c r="K233" s="6"/>
      <c r="L233" s="6"/>
      <c r="N233" s="6"/>
      <c r="O233" s="162"/>
    </row>
    <row r="234" ht="15.75" customHeight="1">
      <c r="A234" s="149">
        <v>230.0</v>
      </c>
      <c r="B234" s="150" t="s">
        <v>5</v>
      </c>
      <c r="C234" s="150" t="s">
        <v>294</v>
      </c>
      <c r="D234" s="150" t="s">
        <v>0</v>
      </c>
      <c r="E234" s="154"/>
      <c r="G234" s="6" t="str">
        <f>VLOOKUP(A234,Numbers,2,FALSE)</f>
        <v>CAC</v>
      </c>
      <c r="H234" s="145" t="str">
        <f t="shared" si="3"/>
        <v/>
      </c>
      <c r="I234" s="152" t="str">
        <f>IF($E234&lt;&gt;"",($E234*86400)-(Times_2023!$C467*86400),"")</f>
        <v/>
      </c>
      <c r="K234" s="6"/>
      <c r="L234" s="6"/>
      <c r="N234" s="6"/>
      <c r="O234" s="162"/>
    </row>
    <row r="235" ht="15.75" customHeight="1">
      <c r="A235" s="149">
        <v>231.0</v>
      </c>
      <c r="B235" s="150" t="s">
        <v>11</v>
      </c>
      <c r="C235" s="150" t="s">
        <v>295</v>
      </c>
      <c r="D235" s="150" t="s">
        <v>0</v>
      </c>
      <c r="E235" s="163"/>
      <c r="G235" s="6" t="str">
        <f>VLOOKUP(A235,Numbers,2,FALSE)</f>
        <v>RR</v>
      </c>
      <c r="H235" s="145" t="str">
        <f t="shared" si="3"/>
        <v/>
      </c>
      <c r="I235" s="152" t="str">
        <f>IF($E235&lt;&gt;"",($E235*86400)-(Times_2023!$C468*86400),"")</f>
        <v/>
      </c>
      <c r="K235" s="6"/>
      <c r="L235" s="6"/>
      <c r="N235" s="6"/>
    </row>
    <row r="236" ht="15.75" customHeight="1">
      <c r="A236" s="149">
        <v>232.0</v>
      </c>
      <c r="B236" s="150" t="s">
        <v>12</v>
      </c>
      <c r="C236" s="150" t="s">
        <v>296</v>
      </c>
      <c r="D236" s="150" t="s">
        <v>3</v>
      </c>
      <c r="E236" s="163"/>
      <c r="G236" s="6" t="str">
        <f>VLOOKUP(A236,Numbers,2,FALSE)</f>
        <v>SS</v>
      </c>
      <c r="H236" s="145" t="str">
        <f t="shared" si="3"/>
        <v/>
      </c>
      <c r="I236" s="152" t="str">
        <f>IF($E236&lt;&gt;"",($E236*86400)-(Times_2023!$C469*86400),"")</f>
        <v/>
      </c>
      <c r="K236" s="6"/>
      <c r="L236" s="6"/>
      <c r="N236" s="6"/>
    </row>
    <row r="237" ht="15.75" customHeight="1">
      <c r="A237" s="149">
        <v>233.0</v>
      </c>
      <c r="B237" s="150" t="s">
        <v>11</v>
      </c>
      <c r="C237" s="150" t="s">
        <v>297</v>
      </c>
      <c r="D237" s="150" t="s">
        <v>3</v>
      </c>
      <c r="E237" s="163"/>
      <c r="G237" s="6" t="str">
        <f>VLOOKUP(A237,Numbers,2,FALSE)</f>
        <v>RR</v>
      </c>
      <c r="H237" s="145" t="str">
        <f t="shared" si="3"/>
        <v/>
      </c>
      <c r="I237" s="152" t="str">
        <f>IF($E237&lt;&gt;"",($E237*86400)-(Times_2023!$C470*86400),"")</f>
        <v/>
      </c>
      <c r="K237" s="6"/>
      <c r="L237" s="6"/>
      <c r="N237" s="6"/>
    </row>
    <row r="238" ht="15.75" customHeight="1">
      <c r="A238" s="149">
        <v>234.0</v>
      </c>
      <c r="B238" s="150" t="s">
        <v>10</v>
      </c>
      <c r="C238" s="150" t="s">
        <v>298</v>
      </c>
      <c r="D238" s="150" t="s">
        <v>0</v>
      </c>
      <c r="E238" s="164"/>
      <c r="G238" s="6" t="str">
        <f>VLOOKUP(A238,Numbers,2,FALSE)</f>
        <v>NJ</v>
      </c>
      <c r="H238" s="145" t="str">
        <f t="shared" si="3"/>
        <v/>
      </c>
      <c r="I238" s="152" t="str">
        <f>IF($E238&lt;&gt;"",($E238*86400)-(Times_2023!$C471*86400),"")</f>
        <v/>
      </c>
      <c r="K238" s="6"/>
      <c r="L238" s="6"/>
      <c r="N238" s="6"/>
      <c r="O238" s="158"/>
    </row>
    <row r="239" ht="15.75" customHeight="1">
      <c r="A239" s="149">
        <v>235.0</v>
      </c>
      <c r="B239" s="150" t="s">
        <v>32</v>
      </c>
      <c r="C239" s="150" t="s">
        <v>299</v>
      </c>
      <c r="D239" s="150" t="s">
        <v>0</v>
      </c>
      <c r="E239" s="154"/>
      <c r="G239" s="6" t="str">
        <f>VLOOKUP(A239,Numbers,2,FALSE)</f>
        <v>ELY</v>
      </c>
      <c r="H239" s="145" t="str">
        <f t="shared" si="3"/>
        <v/>
      </c>
      <c r="I239" s="152" t="str">
        <f>IF($E239&lt;&gt;"",($E239*86400)-(Times_2023!$C472*86400),"")</f>
        <v/>
      </c>
      <c r="K239" s="6"/>
      <c r="L239" s="6"/>
      <c r="M239" s="145"/>
      <c r="N239" s="6"/>
      <c r="O239" s="154"/>
    </row>
    <row r="240" ht="15.75" customHeight="1">
      <c r="A240" s="149">
        <v>236.0</v>
      </c>
      <c r="B240" s="150" t="s">
        <v>32</v>
      </c>
      <c r="C240" s="150" t="s">
        <v>300</v>
      </c>
      <c r="D240" s="150" t="s">
        <v>0</v>
      </c>
      <c r="E240" s="154"/>
      <c r="G240" s="6" t="str">
        <f>VLOOKUP(A240,Numbers,2,FALSE)</f>
        <v>ELY</v>
      </c>
      <c r="H240" s="145" t="str">
        <f t="shared" si="3"/>
        <v/>
      </c>
      <c r="I240" s="152" t="str">
        <f>IF($E240&lt;&gt;"",($E240*86400)-(Times_2023!$C473*86400),"")</f>
        <v/>
      </c>
      <c r="K240" s="6"/>
      <c r="L240" s="6"/>
      <c r="M240" s="145"/>
      <c r="N240" s="6"/>
      <c r="O240" s="154"/>
    </row>
    <row r="241" ht="15.75" customHeight="1">
      <c r="A241" s="149">
        <v>237.0</v>
      </c>
      <c r="B241" s="150" t="s">
        <v>8</v>
      </c>
      <c r="C241" s="150" t="s">
        <v>301</v>
      </c>
      <c r="D241" s="150" t="s">
        <v>3</v>
      </c>
      <c r="E241" s="163"/>
      <c r="G241" s="6" t="str">
        <f>VLOOKUP(A241,Numbers,2,FALSE)</f>
        <v>HI</v>
      </c>
      <c r="H241" s="145" t="str">
        <f t="shared" si="3"/>
        <v/>
      </c>
      <c r="I241" s="152" t="str">
        <f>IF($E241&lt;&gt;"",($E241*86400)-(Times_2023!$C474*86400),"")</f>
        <v/>
      </c>
      <c r="K241" s="6"/>
      <c r="L241" s="6"/>
      <c r="N241" s="6"/>
    </row>
    <row r="242" ht="15.75" customHeight="1">
      <c r="A242" s="149">
        <v>238.0</v>
      </c>
      <c r="B242" s="150" t="s">
        <v>8</v>
      </c>
      <c r="C242" s="150" t="s">
        <v>302</v>
      </c>
      <c r="D242" s="150" t="s">
        <v>3</v>
      </c>
      <c r="E242" s="163"/>
      <c r="G242" s="6" t="str">
        <f>VLOOKUP(A242,Numbers,2,FALSE)</f>
        <v>HI</v>
      </c>
      <c r="H242" s="145" t="str">
        <f t="shared" si="3"/>
        <v/>
      </c>
      <c r="I242" s="152" t="str">
        <f>IF($E242&lt;&gt;"",($E242*86400)-(Times_2023!$C475*86400),"")</f>
        <v/>
      </c>
      <c r="K242" s="6"/>
      <c r="L242" s="6"/>
      <c r="N242" s="6"/>
      <c r="O242" s="162"/>
    </row>
    <row r="243" ht="15.75" customHeight="1">
      <c r="A243" s="149">
        <v>239.0</v>
      </c>
      <c r="B243" s="150" t="s">
        <v>32</v>
      </c>
      <c r="C243" s="150" t="s">
        <v>303</v>
      </c>
      <c r="D243" s="150" t="s">
        <v>0</v>
      </c>
      <c r="E243" s="164"/>
      <c r="G243" s="6" t="str">
        <f>VLOOKUP(A243,Numbers,2,FALSE)</f>
        <v>ELY</v>
      </c>
      <c r="H243" s="145" t="str">
        <f t="shared" si="3"/>
        <v/>
      </c>
      <c r="I243" s="152" t="str">
        <f>IF($E243&lt;&gt;"",($E243*86400)-(Times_2023!$C476*86400),"")</f>
        <v/>
      </c>
      <c r="K243" s="6"/>
      <c r="L243" s="6"/>
      <c r="N243" s="6"/>
    </row>
    <row r="244" ht="15.75" customHeight="1">
      <c r="A244" s="149">
        <v>240.0</v>
      </c>
      <c r="B244" s="150" t="s">
        <v>12</v>
      </c>
      <c r="C244" s="150" t="s">
        <v>304</v>
      </c>
      <c r="D244" s="150" t="s">
        <v>0</v>
      </c>
      <c r="E244" s="164"/>
      <c r="G244" s="6" t="str">
        <f>VLOOKUP(A244,Numbers,2,FALSE)</f>
        <v>SS</v>
      </c>
      <c r="H244" s="145" t="str">
        <f t="shared" si="3"/>
        <v/>
      </c>
      <c r="I244" s="152" t="str">
        <f>IF($E244&lt;&gt;"",($E244*86400)-(Times_2023!$C477*86400),"")</f>
        <v/>
      </c>
      <c r="K244" s="6"/>
      <c r="L244" s="6"/>
      <c r="N244" s="6"/>
      <c r="O244" s="162"/>
    </row>
    <row r="245" ht="15.75" customHeight="1">
      <c r="A245" s="149">
        <v>241.0</v>
      </c>
      <c r="B245" s="150" t="s">
        <v>32</v>
      </c>
      <c r="C245" s="150" t="s">
        <v>305</v>
      </c>
      <c r="D245" s="150" t="s">
        <v>3</v>
      </c>
      <c r="E245" s="164"/>
      <c r="G245" s="6" t="str">
        <f>VLOOKUP(A245,Numbers,2,FALSE)</f>
        <v>ELY</v>
      </c>
      <c r="H245" s="145" t="str">
        <f t="shared" si="3"/>
        <v/>
      </c>
      <c r="I245" s="152" t="str">
        <f>IF($E245&lt;&gt;"",($E245*86400)-(Times_2023!$C478*86400),"")</f>
        <v/>
      </c>
      <c r="K245" s="6"/>
      <c r="L245" s="6"/>
      <c r="M245" s="145"/>
      <c r="N245" s="6"/>
      <c r="O245" s="170"/>
    </row>
    <row r="246" ht="15.75" customHeight="1">
      <c r="A246" s="149">
        <v>242.0</v>
      </c>
      <c r="B246" s="150" t="s">
        <v>10</v>
      </c>
      <c r="C246" s="150" t="s">
        <v>306</v>
      </c>
      <c r="D246" s="150" t="s">
        <v>3</v>
      </c>
      <c r="E246" s="154"/>
      <c r="G246" s="6" t="str">
        <f>VLOOKUP(A246,Numbers,2,FALSE)</f>
        <v>NJ</v>
      </c>
      <c r="H246" s="145" t="str">
        <f t="shared" si="3"/>
        <v/>
      </c>
      <c r="I246" s="152" t="str">
        <f>IF($E246&lt;&gt;"",($E246*86400)-(Times_2023!$C479*86400),"")</f>
        <v/>
      </c>
      <c r="K246" s="6"/>
      <c r="L246" s="6"/>
      <c r="N246" s="6"/>
      <c r="O246" s="162"/>
    </row>
    <row r="247" ht="15.75" customHeight="1">
      <c r="A247" s="149">
        <v>243.0</v>
      </c>
      <c r="B247" s="150" t="s">
        <v>32</v>
      </c>
      <c r="C247" s="150" t="s">
        <v>307</v>
      </c>
      <c r="D247" s="150" t="s">
        <v>3</v>
      </c>
      <c r="E247" s="163"/>
      <c r="G247" s="6" t="str">
        <f>VLOOKUP(A247,Numbers,2,FALSE)</f>
        <v>ELY</v>
      </c>
      <c r="H247" s="145" t="str">
        <f t="shared" si="3"/>
        <v/>
      </c>
      <c r="I247" s="152" t="str">
        <f>IF($E247&lt;&gt;"",($E247*86400)-(Times_2023!$C480*86400),"")</f>
        <v/>
      </c>
      <c r="K247" s="6"/>
      <c r="L247" s="6"/>
      <c r="N247" s="6"/>
    </row>
    <row r="248" ht="15.75" customHeight="1">
      <c r="A248" s="149">
        <v>244.0</v>
      </c>
      <c r="B248" s="150" t="s">
        <v>5</v>
      </c>
      <c r="C248" s="150" t="s">
        <v>308</v>
      </c>
      <c r="D248" s="150" t="s">
        <v>0</v>
      </c>
      <c r="E248" s="163"/>
      <c r="G248" s="6" t="str">
        <f>VLOOKUP(A248,Numbers,2,FALSE)</f>
        <v>CAC</v>
      </c>
      <c r="H248" s="145" t="str">
        <f t="shared" si="3"/>
        <v/>
      </c>
      <c r="I248" s="152" t="str">
        <f>IF($E248&lt;&gt;"",($E248*86400)-(Times_2023!$C481*86400),"")</f>
        <v/>
      </c>
      <c r="K248" s="6"/>
      <c r="L248" s="6"/>
      <c r="M248" s="145"/>
      <c r="N248" s="6"/>
      <c r="O248" s="158"/>
    </row>
    <row r="249" ht="15.75" customHeight="1">
      <c r="A249" s="149">
        <v>245.0</v>
      </c>
      <c r="B249" s="150" t="s">
        <v>10</v>
      </c>
      <c r="C249" s="150" t="s">
        <v>309</v>
      </c>
      <c r="D249" s="150" t="s">
        <v>3</v>
      </c>
      <c r="E249" s="164"/>
      <c r="G249" s="6" t="str">
        <f>VLOOKUP(A249,Numbers,2,FALSE)</f>
        <v>NJ</v>
      </c>
      <c r="H249" s="145" t="str">
        <f t="shared" si="3"/>
        <v/>
      </c>
      <c r="I249" s="152" t="str">
        <f>IF($E249&lt;&gt;"",($E249*86400)-(Times_2023!$C482*86400),"")</f>
        <v/>
      </c>
      <c r="K249" s="6"/>
      <c r="L249" s="6"/>
      <c r="N249" s="6"/>
      <c r="O249" s="154"/>
    </row>
    <row r="250" ht="15.75" customHeight="1">
      <c r="A250" s="149">
        <v>246.0</v>
      </c>
      <c r="B250" s="150" t="s">
        <v>12</v>
      </c>
      <c r="C250" s="150" t="s">
        <v>310</v>
      </c>
      <c r="D250" s="150" t="s">
        <v>3</v>
      </c>
      <c r="E250" s="164"/>
      <c r="G250" s="6" t="str">
        <f>VLOOKUP(A250,Numbers,2,FALSE)</f>
        <v>SS</v>
      </c>
      <c r="H250" s="145" t="str">
        <f t="shared" si="3"/>
        <v/>
      </c>
      <c r="I250" s="152" t="str">
        <f>IF($E250&lt;&gt;"",($E250*86400)-(Times_2023!$C483*86400),"")</f>
        <v/>
      </c>
      <c r="K250" s="6"/>
      <c r="L250" s="6"/>
      <c r="N250" s="6"/>
      <c r="O250" s="162"/>
    </row>
    <row r="251" ht="15.75" customHeight="1">
      <c r="A251" s="149">
        <v>247.0</v>
      </c>
      <c r="B251" s="150" t="s">
        <v>10</v>
      </c>
      <c r="C251" s="150" t="s">
        <v>311</v>
      </c>
      <c r="D251" s="150" t="s">
        <v>3</v>
      </c>
      <c r="E251" s="154"/>
      <c r="G251" s="6" t="str">
        <f>VLOOKUP(A251,Numbers,2,FALSE)</f>
        <v>NJ</v>
      </c>
      <c r="H251" s="145" t="str">
        <f t="shared" si="3"/>
        <v/>
      </c>
      <c r="I251" s="152" t="str">
        <f>IF($E251&lt;&gt;"",($E251*86400)-(Times_2023!$C484*86400),"")</f>
        <v/>
      </c>
      <c r="K251" s="6"/>
      <c r="L251" s="6"/>
      <c r="N251" s="6"/>
      <c r="O251" s="154"/>
    </row>
    <row r="252" ht="15.75" customHeight="1">
      <c r="A252" s="149">
        <v>248.0</v>
      </c>
      <c r="B252" s="150" t="s">
        <v>11</v>
      </c>
      <c r="C252" s="150" t="s">
        <v>312</v>
      </c>
      <c r="D252" s="150" t="s">
        <v>0</v>
      </c>
      <c r="E252" s="163"/>
      <c r="G252" s="6" t="str">
        <f>VLOOKUP(A252,Numbers,2,FALSE)</f>
        <v>RR</v>
      </c>
      <c r="H252" s="145" t="str">
        <f t="shared" si="3"/>
        <v/>
      </c>
      <c r="I252" s="152" t="str">
        <f>IF($E252&lt;&gt;"",($E252*86400)-(Times_2023!$C485*86400),"")</f>
        <v/>
      </c>
      <c r="K252" s="6"/>
      <c r="L252" s="6"/>
      <c r="N252" s="6"/>
    </row>
    <row r="253" ht="15.75" customHeight="1">
      <c r="A253" s="149">
        <v>249.0</v>
      </c>
      <c r="B253" s="150" t="s">
        <v>11</v>
      </c>
      <c r="C253" s="150" t="s">
        <v>313</v>
      </c>
      <c r="D253" s="150" t="s">
        <v>3</v>
      </c>
      <c r="E253" s="154"/>
      <c r="G253" s="6" t="str">
        <f>VLOOKUP(A253,Numbers,2,FALSE)</f>
        <v>RR</v>
      </c>
      <c r="H253" s="145" t="str">
        <f t="shared" si="3"/>
        <v/>
      </c>
      <c r="I253" s="152" t="str">
        <f>IF($E253&lt;&gt;"",($E253*86400)-(Times_2023!$C486*86400),"")</f>
        <v/>
      </c>
      <c r="K253" s="6"/>
      <c r="L253" s="6"/>
      <c r="M253" s="145"/>
      <c r="N253" s="6"/>
      <c r="O253" s="158"/>
    </row>
    <row r="254" ht="15.75" customHeight="1">
      <c r="A254" s="149">
        <v>250.0</v>
      </c>
      <c r="B254" s="150" t="s">
        <v>10</v>
      </c>
      <c r="C254" s="150" t="s">
        <v>314</v>
      </c>
      <c r="D254" s="150" t="s">
        <v>3</v>
      </c>
      <c r="E254" s="151"/>
      <c r="G254" s="6" t="str">
        <f>VLOOKUP(A254,Numbers,2,FALSE)</f>
        <v>NJ</v>
      </c>
      <c r="H254" s="145" t="str">
        <f t="shared" si="3"/>
        <v/>
      </c>
      <c r="I254" s="152" t="str">
        <f>IF($E254&lt;&gt;"",($E254*86400)-(Times_2023!$C487*86400),"")</f>
        <v/>
      </c>
      <c r="K254" s="6"/>
      <c r="L254" s="6"/>
      <c r="M254" s="145"/>
      <c r="N254" s="6"/>
      <c r="O254" s="158"/>
    </row>
    <row r="255" ht="15.75" customHeight="1">
      <c r="A255" s="149">
        <v>251.0</v>
      </c>
      <c r="B255" s="150" t="s">
        <v>5</v>
      </c>
      <c r="C255" s="166" t="s">
        <v>315</v>
      </c>
      <c r="D255" s="150" t="s">
        <v>3</v>
      </c>
      <c r="E255" s="150"/>
      <c r="G255" s="6" t="str">
        <f>VLOOKUP(A255,Numbers,2,FALSE)</f>
        <v>CAC</v>
      </c>
      <c r="H255" s="145" t="str">
        <f t="shared" si="3"/>
        <v/>
      </c>
      <c r="I255" s="152" t="str">
        <f>IF($E255&lt;&gt;"",($E255*86400)-(Times_2023!$C488*86400),"")</f>
        <v/>
      </c>
      <c r="K255" s="6"/>
      <c r="L255" s="6"/>
      <c r="M255" s="145"/>
      <c r="N255" s="6"/>
      <c r="O255" s="154"/>
    </row>
    <row r="256" ht="15.75" customHeight="1">
      <c r="A256" s="149">
        <v>252.0</v>
      </c>
      <c r="B256" s="150" t="s">
        <v>5</v>
      </c>
      <c r="C256" s="166" t="s">
        <v>316</v>
      </c>
      <c r="D256" s="150" t="s">
        <v>3</v>
      </c>
      <c r="E256" s="150"/>
      <c r="G256" s="6" t="str">
        <f>VLOOKUP(A256,Numbers,2,FALSE)</f>
        <v>CAC</v>
      </c>
      <c r="H256" s="145" t="str">
        <f t="shared" si="3"/>
        <v/>
      </c>
      <c r="I256" s="152" t="str">
        <f>IF($E256&lt;&gt;"",($E256*86400)-(Times_2023!$C489*86400),"")</f>
        <v/>
      </c>
      <c r="K256" s="6"/>
      <c r="L256" s="6"/>
      <c r="N256" s="6"/>
    </row>
    <row r="257" ht="15.75" customHeight="1">
      <c r="A257" s="149">
        <v>253.0</v>
      </c>
      <c r="B257" s="150" t="s">
        <v>8</v>
      </c>
      <c r="C257" s="150" t="s">
        <v>317</v>
      </c>
      <c r="D257" s="150" t="s">
        <v>3</v>
      </c>
      <c r="E257" s="151"/>
      <c r="G257" s="6" t="str">
        <f>VLOOKUP(A257,Numbers,2,FALSE)</f>
        <v>HI</v>
      </c>
      <c r="H257" s="145" t="str">
        <f t="shared" si="3"/>
        <v/>
      </c>
      <c r="I257" s="152" t="str">
        <f>IF($E257&lt;&gt;"",($E257*86400)-(Times_2023!$C490*86400),"")</f>
        <v/>
      </c>
      <c r="K257" s="6"/>
      <c r="L257" s="6"/>
      <c r="M257" s="145"/>
      <c r="N257" s="6"/>
      <c r="O257" s="154"/>
    </row>
    <row r="258" ht="15.75" customHeight="1">
      <c r="A258" s="149">
        <v>254.0</v>
      </c>
      <c r="B258" s="150" t="s">
        <v>10</v>
      </c>
      <c r="C258" s="150" t="s">
        <v>318</v>
      </c>
      <c r="D258" s="150" t="s">
        <v>3</v>
      </c>
      <c r="E258" s="151"/>
      <c r="G258" s="6" t="str">
        <f>VLOOKUP(A258,Numbers,2,FALSE)</f>
        <v>NJ</v>
      </c>
      <c r="H258" s="145" t="str">
        <f t="shared" si="3"/>
        <v/>
      </c>
      <c r="I258" s="152" t="str">
        <f>IF($E258&lt;&gt;"",($E258*86400)-(Times_2023!$C491*86400),"")</f>
        <v/>
      </c>
      <c r="K258" s="6"/>
      <c r="L258" s="6"/>
      <c r="N258" s="6"/>
      <c r="O258" s="158"/>
    </row>
    <row r="259" ht="15.75" customHeight="1">
      <c r="A259" s="149">
        <v>255.0</v>
      </c>
      <c r="B259" s="150" t="s">
        <v>10</v>
      </c>
      <c r="C259" s="150" t="s">
        <v>319</v>
      </c>
      <c r="D259" s="150" t="s">
        <v>3</v>
      </c>
      <c r="E259" s="159"/>
      <c r="G259" s="6" t="str">
        <f>VLOOKUP(A259,Numbers,2,FALSE)</f>
        <v>NJ</v>
      </c>
      <c r="H259" s="145" t="str">
        <f t="shared" si="3"/>
        <v/>
      </c>
      <c r="I259" s="152" t="str">
        <f>IF($E259&lt;&gt;"",($E259*86400)-(Times_2023!$C492*86400),"")</f>
        <v/>
      </c>
      <c r="K259" s="6"/>
      <c r="L259" s="6"/>
      <c r="N259" s="6"/>
      <c r="O259" s="158"/>
    </row>
    <row r="260" ht="15.75" customHeight="1">
      <c r="A260" s="149">
        <v>256.0</v>
      </c>
      <c r="B260" s="150" t="s">
        <v>32</v>
      </c>
      <c r="C260" s="150" t="s">
        <v>320</v>
      </c>
      <c r="D260" s="150" t="s">
        <v>0</v>
      </c>
      <c r="E260" s="151"/>
      <c r="G260" s="6" t="str">
        <f>VLOOKUP(A260,Numbers,2,FALSE)</f>
        <v>ELY</v>
      </c>
      <c r="H260" s="145" t="str">
        <f t="shared" si="3"/>
        <v/>
      </c>
      <c r="I260" s="152" t="str">
        <f>IF($E260&lt;&gt;"",($E260*86400)-(Times_2023!$C493*86400),"")</f>
        <v/>
      </c>
      <c r="K260" s="6"/>
      <c r="L260" s="6"/>
      <c r="M260" s="145"/>
      <c r="N260" s="6"/>
      <c r="O260" s="154"/>
    </row>
    <row r="261" ht="15.75" customHeight="1">
      <c r="A261" s="149">
        <v>257.0</v>
      </c>
      <c r="B261" s="150" t="s">
        <v>8</v>
      </c>
      <c r="C261" s="150" t="s">
        <v>321</v>
      </c>
      <c r="D261" s="150" t="s">
        <v>0</v>
      </c>
      <c r="E261" s="159"/>
      <c r="G261" s="6" t="str">
        <f>VLOOKUP(A261,Numbers,2,FALSE)</f>
        <v>HI</v>
      </c>
      <c r="H261" s="145" t="str">
        <f t="shared" si="3"/>
        <v/>
      </c>
      <c r="I261" s="152" t="str">
        <f>IF($E261&lt;&gt;"",($E261*86400)-(Times_2023!$C494*86400),"")</f>
        <v/>
      </c>
      <c r="K261" s="6"/>
      <c r="L261" s="6"/>
      <c r="M261" s="145"/>
      <c r="N261" s="6"/>
      <c r="O261" s="158"/>
    </row>
    <row r="262" ht="15.75" customHeight="1">
      <c r="A262" s="149">
        <v>258.0</v>
      </c>
      <c r="B262" s="150" t="s">
        <v>8</v>
      </c>
      <c r="C262" s="150" t="s">
        <v>322</v>
      </c>
      <c r="D262" s="150" t="s">
        <v>0</v>
      </c>
      <c r="E262" s="159"/>
      <c r="G262" s="6" t="str">
        <f>VLOOKUP(A262,Numbers,2,FALSE)</f>
        <v>HI</v>
      </c>
      <c r="H262" s="145" t="str">
        <f t="shared" si="3"/>
        <v/>
      </c>
      <c r="I262" s="152" t="str">
        <f>IF($E262&lt;&gt;"",($E262*86400)-(Times_2023!$C495*86400),"")</f>
        <v/>
      </c>
      <c r="K262" s="6"/>
      <c r="L262" s="6"/>
      <c r="N262" s="6"/>
    </row>
    <row r="263" ht="15.75" customHeight="1">
      <c r="A263" s="149">
        <v>259.0</v>
      </c>
      <c r="B263" s="150" t="s">
        <v>9</v>
      </c>
      <c r="C263" s="150" t="s">
        <v>323</v>
      </c>
      <c r="D263" s="156" t="s">
        <v>0</v>
      </c>
      <c r="E263" s="159"/>
      <c r="G263" s="6" t="str">
        <f>VLOOKUP(A263,Numbers,2,FALSE)</f>
        <v>HRC</v>
      </c>
      <c r="H263" s="145" t="str">
        <f t="shared" si="3"/>
        <v/>
      </c>
      <c r="I263" s="152" t="str">
        <f>IF($E263&lt;&gt;"",($E263*86400)-(Times_2023!$C496*86400),"")</f>
        <v/>
      </c>
      <c r="K263" s="6"/>
      <c r="L263" s="6"/>
      <c r="N263" s="6"/>
    </row>
    <row r="264" ht="15.75" customHeight="1">
      <c r="A264" s="149">
        <v>260.0</v>
      </c>
      <c r="B264" s="150" t="s">
        <v>9</v>
      </c>
      <c r="C264" s="150" t="s">
        <v>324</v>
      </c>
      <c r="D264" s="150" t="s">
        <v>3</v>
      </c>
      <c r="E264" s="157"/>
      <c r="G264" s="6" t="str">
        <f>VLOOKUP(A264,Numbers,2,FALSE)</f>
        <v>HRC</v>
      </c>
      <c r="H264" s="145" t="str">
        <f t="shared" si="3"/>
        <v/>
      </c>
      <c r="I264" s="152" t="str">
        <f>IF($E264&lt;&gt;"",($E264*86400)-(Times_2023!$C497*86400),"")</f>
        <v/>
      </c>
      <c r="K264" s="6"/>
      <c r="L264" s="6"/>
      <c r="N264" s="6"/>
    </row>
    <row r="265" ht="15.75" customHeight="1">
      <c r="A265" s="149">
        <v>261.0</v>
      </c>
      <c r="B265" s="150" t="s">
        <v>8</v>
      </c>
      <c r="C265" s="150" t="s">
        <v>325</v>
      </c>
      <c r="D265" s="150" t="s">
        <v>3</v>
      </c>
      <c r="E265" s="151"/>
      <c r="G265" s="6" t="str">
        <f>VLOOKUP(A265,Numbers,2,FALSE)</f>
        <v>HI</v>
      </c>
      <c r="H265" s="145" t="str">
        <f t="shared" si="3"/>
        <v/>
      </c>
      <c r="I265" s="152" t="str">
        <f>IF($E265&lt;&gt;"",($E265*86400)-(Times_2023!$C498*86400),"")</f>
        <v/>
      </c>
      <c r="K265" s="6"/>
      <c r="L265" s="6"/>
      <c r="M265" s="145"/>
      <c r="N265" s="6"/>
      <c r="O265" s="154"/>
    </row>
    <row r="266" ht="15.75" customHeight="1">
      <c r="A266" s="149">
        <v>262.0</v>
      </c>
      <c r="B266" s="150" t="s">
        <v>5</v>
      </c>
      <c r="C266" s="166" t="s">
        <v>326</v>
      </c>
      <c r="D266" s="150" t="s">
        <v>3</v>
      </c>
      <c r="E266" s="150"/>
      <c r="G266" s="6" t="str">
        <f>VLOOKUP(A266,Numbers,2,FALSE)</f>
        <v>CAC</v>
      </c>
      <c r="H266" s="145" t="str">
        <f t="shared" si="3"/>
        <v/>
      </c>
      <c r="I266" s="152" t="str">
        <f>IF($E266&lt;&gt;"",($E266*86400)-(Times_2023!$C499*86400),"")</f>
        <v/>
      </c>
      <c r="K266" s="6"/>
      <c r="L266" s="6"/>
      <c r="M266" s="145"/>
      <c r="N266" s="6"/>
      <c r="O266" s="154"/>
    </row>
    <row r="267" ht="15.75" customHeight="1">
      <c r="A267" s="149">
        <v>263.0</v>
      </c>
      <c r="B267" s="150" t="s">
        <v>11</v>
      </c>
      <c r="C267" s="150" t="s">
        <v>327</v>
      </c>
      <c r="D267" s="150" t="s">
        <v>3</v>
      </c>
      <c r="E267" s="160"/>
      <c r="G267" s="6" t="str">
        <f>VLOOKUP(A267,Numbers,2,FALSE)</f>
        <v>RR</v>
      </c>
      <c r="H267" s="145" t="str">
        <f t="shared" si="3"/>
        <v/>
      </c>
      <c r="I267" s="152" t="str">
        <f>IF($E267&lt;&gt;"",($E267*86400)-(Times_2023!$C500*86400),"")</f>
        <v/>
      </c>
      <c r="K267" s="6"/>
      <c r="L267" s="6"/>
      <c r="M267" s="145"/>
      <c r="N267" s="6"/>
      <c r="O267" s="154"/>
    </row>
    <row r="268" ht="15.75" customHeight="1">
      <c r="A268" s="149">
        <v>264.0</v>
      </c>
      <c r="B268" s="150" t="s">
        <v>10</v>
      </c>
      <c r="C268" s="150" t="s">
        <v>328</v>
      </c>
      <c r="D268" s="150" t="s">
        <v>0</v>
      </c>
      <c r="E268" s="160"/>
      <c r="G268" s="6" t="str">
        <f>VLOOKUP(A268,Numbers,2,FALSE)</f>
        <v>NJ</v>
      </c>
      <c r="H268" s="145" t="str">
        <f t="shared" si="3"/>
        <v/>
      </c>
      <c r="I268" s="152" t="str">
        <f>IF($E268&lt;&gt;"",($E268*86400)-(Times_2023!$C501*86400),"")</f>
        <v/>
      </c>
      <c r="K268" s="6"/>
      <c r="L268" s="6"/>
      <c r="M268" s="145"/>
      <c r="N268" s="6"/>
      <c r="O268" s="158"/>
    </row>
    <row r="269" ht="15.75" customHeight="1">
      <c r="A269" s="149">
        <v>265.0</v>
      </c>
      <c r="B269" s="150" t="s">
        <v>32</v>
      </c>
      <c r="C269" s="150" t="s">
        <v>329</v>
      </c>
      <c r="D269" s="150" t="s">
        <v>3</v>
      </c>
      <c r="E269" s="159"/>
      <c r="G269" s="6" t="str">
        <f>VLOOKUP(A269,Numbers,2,FALSE)</f>
        <v>ELY</v>
      </c>
      <c r="H269" s="145" t="str">
        <f t="shared" si="3"/>
        <v/>
      </c>
      <c r="I269" s="152" t="str">
        <f>IF($E269&lt;&gt;"",($E269*86400)-(Times_2023!$C502*86400),"")</f>
        <v/>
      </c>
      <c r="K269" s="6"/>
      <c r="L269" s="6"/>
      <c r="M269" s="145"/>
      <c r="N269" s="6"/>
      <c r="O269" s="158"/>
    </row>
    <row r="270" ht="15.75" customHeight="1">
      <c r="A270" s="149">
        <v>266.0</v>
      </c>
      <c r="B270" s="150" t="s">
        <v>32</v>
      </c>
      <c r="C270" s="150" t="s">
        <v>330</v>
      </c>
      <c r="D270" s="150" t="s">
        <v>0</v>
      </c>
      <c r="E270" s="159"/>
      <c r="G270" s="6" t="str">
        <f>VLOOKUP(A270,Numbers,2,FALSE)</f>
        <v>ELY</v>
      </c>
      <c r="H270" s="145" t="str">
        <f t="shared" si="3"/>
        <v/>
      </c>
      <c r="I270" s="152" t="str">
        <f>IF($E270&lt;&gt;"",($E270*86400)-(Times_2023!$C503*86400),"")</f>
        <v/>
      </c>
      <c r="K270" s="6"/>
      <c r="L270" s="6"/>
      <c r="M270" s="145"/>
      <c r="N270" s="6"/>
      <c r="O270" s="158"/>
    </row>
    <row r="271" ht="15.75" customHeight="1">
      <c r="A271" s="149">
        <v>267.0</v>
      </c>
      <c r="B271" s="150" t="s">
        <v>8</v>
      </c>
      <c r="C271" s="150" t="s">
        <v>331</v>
      </c>
      <c r="D271" s="150" t="s">
        <v>3</v>
      </c>
      <c r="E271" s="160"/>
      <c r="G271" s="6" t="str">
        <f>VLOOKUP(A271,Numbers,2,FALSE)</f>
        <v>HI</v>
      </c>
      <c r="H271" s="145" t="str">
        <f t="shared" si="3"/>
        <v/>
      </c>
      <c r="I271" s="152" t="str">
        <f>IF($E271&lt;&gt;"",($E271*86400)-(Times_2023!$C504*86400),"")</f>
        <v/>
      </c>
      <c r="K271" s="6"/>
      <c r="L271" s="6"/>
      <c r="N271" s="6"/>
      <c r="O271" s="162"/>
    </row>
    <row r="272" ht="15.75" customHeight="1">
      <c r="A272" s="149">
        <v>268.0</v>
      </c>
      <c r="B272" s="150" t="s">
        <v>8</v>
      </c>
      <c r="C272" s="150" t="s">
        <v>332</v>
      </c>
      <c r="D272" s="150" t="s">
        <v>3</v>
      </c>
      <c r="E272" s="160"/>
      <c r="G272" s="6" t="str">
        <f>VLOOKUP(A272,Numbers,2,FALSE)</f>
        <v>HI</v>
      </c>
      <c r="H272" s="145" t="str">
        <f t="shared" si="3"/>
        <v/>
      </c>
      <c r="I272" s="152" t="str">
        <f>IF($E272&lt;&gt;"",($E272*86400)-(Times_2023!$C505*86400),"")</f>
        <v/>
      </c>
      <c r="K272" s="6"/>
      <c r="L272" s="6"/>
      <c r="M272" s="145"/>
      <c r="N272" s="6"/>
      <c r="O272" s="158"/>
    </row>
    <row r="273" ht="15.75" customHeight="1">
      <c r="A273" s="149">
        <v>269.0</v>
      </c>
      <c r="B273" s="150" t="s">
        <v>10</v>
      </c>
      <c r="C273" s="150" t="s">
        <v>333</v>
      </c>
      <c r="D273" s="150" t="s">
        <v>0</v>
      </c>
      <c r="E273" s="159"/>
      <c r="G273" s="6" t="str">
        <f>VLOOKUP(A273,Numbers,2,FALSE)</f>
        <v>NJ</v>
      </c>
      <c r="H273" s="145" t="str">
        <f t="shared" si="3"/>
        <v/>
      </c>
      <c r="I273" s="152" t="str">
        <f>IF($E273&lt;&gt;"",($E273*86400)-(Times_2023!$C506*86400),"")</f>
        <v/>
      </c>
      <c r="K273" s="6"/>
      <c r="L273" s="6"/>
      <c r="N273" s="6"/>
      <c r="O273" s="158"/>
    </row>
    <row r="274" ht="15.75" customHeight="1">
      <c r="A274" s="149">
        <v>270.0</v>
      </c>
      <c r="B274" s="150" t="s">
        <v>10</v>
      </c>
      <c r="C274" s="150" t="s">
        <v>334</v>
      </c>
      <c r="D274" s="150" t="s">
        <v>3</v>
      </c>
      <c r="E274" s="151"/>
      <c r="G274" s="6" t="str">
        <f>VLOOKUP(A274,Numbers,2,FALSE)</f>
        <v>NJ</v>
      </c>
      <c r="H274" s="145" t="str">
        <f t="shared" si="3"/>
        <v/>
      </c>
      <c r="I274" s="152" t="str">
        <f>IF($E274&lt;&gt;"",($E274*86400)-(Times_2023!$C507*86400),"")</f>
        <v/>
      </c>
      <c r="K274" s="6"/>
      <c r="L274" s="6"/>
      <c r="N274" s="6"/>
      <c r="O274" s="154"/>
    </row>
    <row r="275" ht="15.75" customHeight="1">
      <c r="A275" s="149">
        <v>271.0</v>
      </c>
      <c r="B275" s="150" t="s">
        <v>5</v>
      </c>
      <c r="C275" s="150" t="s">
        <v>335</v>
      </c>
      <c r="D275" s="150" t="s">
        <v>0</v>
      </c>
      <c r="E275" s="151"/>
      <c r="G275" s="6" t="str">
        <f>VLOOKUP(A275,Numbers,2,FALSE)</f>
        <v>CAC</v>
      </c>
      <c r="H275" s="145" t="str">
        <f t="shared" si="3"/>
        <v/>
      </c>
      <c r="I275" s="152" t="str">
        <f>IF($E275&lt;&gt;"",($E275*86400)-(Times_2023!$C508*86400),"")</f>
        <v/>
      </c>
      <c r="K275" s="6"/>
      <c r="L275" s="6"/>
      <c r="N275" s="6"/>
      <c r="O275" s="170"/>
    </row>
    <row r="276" ht="15.75" customHeight="1">
      <c r="A276" s="149">
        <v>272.0</v>
      </c>
      <c r="B276" s="150" t="s">
        <v>11</v>
      </c>
      <c r="C276" s="150" t="s">
        <v>336</v>
      </c>
      <c r="D276" s="150" t="s">
        <v>0</v>
      </c>
      <c r="E276" s="151"/>
      <c r="G276" s="6" t="str">
        <f>VLOOKUP(A276,Numbers,2,FALSE)</f>
        <v>RR</v>
      </c>
      <c r="H276" s="145" t="str">
        <f t="shared" si="3"/>
        <v/>
      </c>
      <c r="I276" s="152" t="str">
        <f>IF($E276&lt;&gt;"",($E276*86400)-(Times_2023!$C509*86400),"")</f>
        <v/>
      </c>
      <c r="K276" s="6"/>
      <c r="L276" s="6"/>
      <c r="N276" s="6"/>
      <c r="O276" s="154"/>
    </row>
    <row r="277" ht="15.75" customHeight="1">
      <c r="A277" s="149">
        <v>273.0</v>
      </c>
      <c r="B277" s="150" t="s">
        <v>10</v>
      </c>
      <c r="C277" s="150" t="s">
        <v>337</v>
      </c>
      <c r="D277" s="150" t="s">
        <v>3</v>
      </c>
      <c r="E277" s="151"/>
      <c r="G277" s="6" t="str">
        <f>VLOOKUP(A277,Numbers,2,FALSE)</f>
        <v>NJ</v>
      </c>
      <c r="H277" s="145" t="str">
        <f t="shared" si="3"/>
        <v/>
      </c>
      <c r="I277" s="152" t="str">
        <f>IF($E277&lt;&gt;"",($E277*86400)-(Times_2023!$C510*86400),"")</f>
        <v/>
      </c>
      <c r="K277" s="6"/>
      <c r="L277" s="6"/>
      <c r="N277" s="6"/>
    </row>
    <row r="278" ht="15.75" customHeight="1">
      <c r="A278" s="149">
        <v>274.0</v>
      </c>
      <c r="B278" s="150" t="s">
        <v>11</v>
      </c>
      <c r="C278" s="173" t="s">
        <v>338</v>
      </c>
      <c r="D278" s="173" t="s">
        <v>0</v>
      </c>
      <c r="E278" s="159"/>
      <c r="G278" s="6" t="str">
        <f>VLOOKUP(A278,Numbers,2,FALSE)</f>
        <v>RR</v>
      </c>
      <c r="H278" s="145" t="str">
        <f t="shared" si="3"/>
        <v/>
      </c>
      <c r="I278" s="152" t="str">
        <f>IF($E278&lt;&gt;"",($E278*86400)-(Times_2023!$C511*86400),"")</f>
        <v/>
      </c>
      <c r="K278" s="6"/>
      <c r="L278" s="6"/>
      <c r="M278" s="145"/>
      <c r="N278" s="6"/>
      <c r="O278" s="158"/>
    </row>
    <row r="279" ht="15.75" customHeight="1">
      <c r="A279" s="149">
        <v>275.0</v>
      </c>
      <c r="B279" s="150" t="s">
        <v>10</v>
      </c>
      <c r="C279" s="150" t="s">
        <v>339</v>
      </c>
      <c r="D279" s="150" t="s">
        <v>3</v>
      </c>
      <c r="E279" s="159"/>
      <c r="G279" s="6" t="str">
        <f>VLOOKUP(A279,Numbers,2,FALSE)</f>
        <v>NJ</v>
      </c>
      <c r="H279" s="145" t="str">
        <f t="shared" si="3"/>
        <v/>
      </c>
      <c r="I279" s="152" t="str">
        <f>IF($E279&lt;&gt;"",($E279*86400)-(Times_2023!$C512*86400),"")</f>
        <v/>
      </c>
      <c r="K279" s="6"/>
      <c r="L279" s="6"/>
      <c r="M279" s="145"/>
      <c r="N279" s="6"/>
      <c r="O279" s="154"/>
    </row>
    <row r="280" ht="15.75" customHeight="1">
      <c r="A280" s="149">
        <v>276.0</v>
      </c>
      <c r="B280" s="150" t="s">
        <v>10</v>
      </c>
      <c r="C280" s="150" t="s">
        <v>340</v>
      </c>
      <c r="D280" s="150" t="s">
        <v>3</v>
      </c>
      <c r="E280" s="159"/>
      <c r="G280" s="6" t="str">
        <f>VLOOKUP(A280,Numbers,2,FALSE)</f>
        <v>NJ</v>
      </c>
      <c r="H280" s="145" t="str">
        <f t="shared" si="3"/>
        <v/>
      </c>
      <c r="I280" s="152" t="str">
        <f>IF($E280&lt;&gt;"",($E280*86400)-(Times_2023!$C513*86400),"")</f>
        <v/>
      </c>
      <c r="K280" s="6"/>
      <c r="L280" s="6"/>
      <c r="N280" s="6"/>
      <c r="O280" s="170"/>
    </row>
    <row r="281" ht="15.75" customHeight="1">
      <c r="A281" s="149">
        <v>277.0</v>
      </c>
      <c r="B281" s="150" t="s">
        <v>12</v>
      </c>
      <c r="C281" s="150" t="s">
        <v>341</v>
      </c>
      <c r="D281" s="150" t="s">
        <v>3</v>
      </c>
      <c r="E281" s="151"/>
      <c r="G281" s="6" t="str">
        <f>VLOOKUP(A281,Numbers,2,FALSE)</f>
        <v>SS</v>
      </c>
      <c r="H281" s="145" t="str">
        <f t="shared" si="3"/>
        <v/>
      </c>
      <c r="I281" s="152" t="str">
        <f>IF($E281&lt;&gt;"",($E281*86400)-(Times_2023!$C514*86400),"")</f>
        <v/>
      </c>
      <c r="K281" s="6"/>
      <c r="L281" s="6"/>
      <c r="M281" s="145"/>
      <c r="N281" s="6"/>
      <c r="O281" s="158"/>
    </row>
    <row r="282" ht="15.75" customHeight="1">
      <c r="A282" s="149">
        <v>278.0</v>
      </c>
      <c r="B282" s="150" t="s">
        <v>9</v>
      </c>
      <c r="C282" s="150" t="s">
        <v>342</v>
      </c>
      <c r="D282" s="150" t="s">
        <v>3</v>
      </c>
      <c r="E282" s="157"/>
      <c r="G282" s="6" t="str">
        <f>VLOOKUP(A282,Numbers,2,FALSE)</f>
        <v>HRC</v>
      </c>
      <c r="H282" s="145" t="str">
        <f t="shared" si="3"/>
        <v/>
      </c>
      <c r="I282" s="152" t="str">
        <f>IF($E282&lt;&gt;"",($E282*86400)-(Times_2023!$C515*86400),"")</f>
        <v/>
      </c>
      <c r="K282" s="6"/>
      <c r="L282" s="6"/>
      <c r="M282" s="145"/>
      <c r="N282" s="6"/>
      <c r="O282" s="158"/>
    </row>
    <row r="283" ht="15.75" customHeight="1">
      <c r="A283" s="149">
        <v>279.0</v>
      </c>
      <c r="B283" s="150" t="s">
        <v>32</v>
      </c>
      <c r="C283" s="150" t="s">
        <v>343</v>
      </c>
      <c r="D283" s="150" t="s">
        <v>3</v>
      </c>
      <c r="E283" s="159"/>
      <c r="G283" s="6" t="str">
        <f>VLOOKUP(A283,Numbers,2,FALSE)</f>
        <v>ELY</v>
      </c>
      <c r="H283" s="145" t="str">
        <f t="shared" si="3"/>
        <v/>
      </c>
      <c r="I283" s="152" t="str">
        <f>IF($E283&lt;&gt;"",($E283*86400)-(Times_2023!$C516*86400),"")</f>
        <v/>
      </c>
      <c r="K283" s="6"/>
      <c r="L283" s="6"/>
      <c r="M283" s="145"/>
      <c r="N283" s="6"/>
      <c r="O283" s="158"/>
    </row>
    <row r="284" ht="15.75" customHeight="1">
      <c r="A284" s="149">
        <v>280.0</v>
      </c>
      <c r="B284" s="150" t="s">
        <v>5</v>
      </c>
      <c r="C284" s="166" t="s">
        <v>344</v>
      </c>
      <c r="D284" s="150" t="s">
        <v>3</v>
      </c>
      <c r="E284" s="150"/>
      <c r="G284" s="6" t="str">
        <f>VLOOKUP(A284,Numbers,2,FALSE)</f>
        <v>CAC</v>
      </c>
      <c r="H284" s="145" t="str">
        <f t="shared" si="3"/>
        <v/>
      </c>
      <c r="I284" s="152" t="str">
        <f>IF($E284&lt;&gt;"",($E284*86400)-(Times_2023!$C517*86400),"")</f>
        <v/>
      </c>
      <c r="K284" s="6"/>
      <c r="L284" s="6"/>
      <c r="N284" s="6"/>
      <c r="O284" s="154"/>
    </row>
    <row r="285" ht="15.75" customHeight="1">
      <c r="A285" s="149">
        <v>281.0</v>
      </c>
      <c r="B285" s="150" t="s">
        <v>5</v>
      </c>
      <c r="C285" s="166" t="s">
        <v>345</v>
      </c>
      <c r="D285" s="150" t="s">
        <v>3</v>
      </c>
      <c r="E285" s="150"/>
      <c r="G285" s="6" t="str">
        <f>VLOOKUP(A285,Numbers,2,FALSE)</f>
        <v>CAC</v>
      </c>
      <c r="H285" s="145" t="str">
        <f t="shared" si="3"/>
        <v/>
      </c>
      <c r="I285" s="152" t="str">
        <f>IF($E285&lt;&gt;"",($E285*86400)-(Times_2023!$C518*86400),"")</f>
        <v/>
      </c>
      <c r="K285" s="6"/>
      <c r="L285" s="6"/>
      <c r="N285" s="6"/>
      <c r="O285" s="154"/>
    </row>
    <row r="286" ht="15.75" customHeight="1">
      <c r="A286" s="149">
        <v>282.0</v>
      </c>
      <c r="B286" s="150" t="s">
        <v>5</v>
      </c>
      <c r="C286" s="166" t="s">
        <v>346</v>
      </c>
      <c r="D286" s="150" t="s">
        <v>3</v>
      </c>
      <c r="E286" s="150"/>
      <c r="G286" s="6" t="str">
        <f>VLOOKUP(A286,Numbers,2,FALSE)</f>
        <v>CAC</v>
      </c>
      <c r="H286" s="145" t="str">
        <f t="shared" si="3"/>
        <v/>
      </c>
      <c r="I286" s="152" t="str">
        <f>IF($E286&lt;&gt;"",($E286*86400)-(Times_2023!$C519*86400),"")</f>
        <v/>
      </c>
      <c r="K286" s="6" t="s">
        <v>77</v>
      </c>
      <c r="L286" s="6"/>
      <c r="N286" s="6"/>
    </row>
    <row r="287" ht="15.75" customHeight="1">
      <c r="A287" s="149">
        <v>283.0</v>
      </c>
      <c r="B287" s="150" t="s">
        <v>32</v>
      </c>
      <c r="C287" s="150" t="s">
        <v>347</v>
      </c>
      <c r="D287" s="150" t="s">
        <v>3</v>
      </c>
      <c r="E287" s="159"/>
      <c r="G287" s="6" t="str">
        <f>VLOOKUP(A287,Numbers,2,FALSE)</f>
        <v>ELY</v>
      </c>
      <c r="H287" s="145" t="str">
        <f t="shared" si="3"/>
        <v/>
      </c>
      <c r="I287" s="152" t="str">
        <f>IF($E287&lt;&gt;"",($E287*86400)-(Times_2023!$C520*86400),"")</f>
        <v/>
      </c>
      <c r="K287" s="6"/>
      <c r="L287" s="6"/>
      <c r="N287" s="6"/>
      <c r="O287" s="154"/>
    </row>
    <row r="288" ht="15.75" customHeight="1">
      <c r="A288" s="149">
        <v>284.0</v>
      </c>
      <c r="B288" s="150" t="s">
        <v>8</v>
      </c>
      <c r="C288" s="150" t="s">
        <v>348</v>
      </c>
      <c r="D288" s="150" t="s">
        <v>3</v>
      </c>
      <c r="E288" s="151"/>
      <c r="G288" s="6" t="str">
        <f>VLOOKUP(A288,Numbers,2,FALSE)</f>
        <v>HI</v>
      </c>
      <c r="H288" s="145" t="str">
        <f t="shared" si="3"/>
        <v/>
      </c>
      <c r="I288" s="152" t="str">
        <f>IF($E288&lt;&gt;"",($E288*86400)-(Times_2023!$C521*86400),"")</f>
        <v/>
      </c>
      <c r="K288" s="6"/>
      <c r="L288" s="6"/>
      <c r="N288" s="6"/>
      <c r="O288" s="154"/>
    </row>
    <row r="289" ht="15.75" customHeight="1">
      <c r="A289" s="149">
        <v>285.0</v>
      </c>
      <c r="B289" s="150" t="s">
        <v>10</v>
      </c>
      <c r="C289" s="150" t="s">
        <v>349</v>
      </c>
      <c r="D289" s="150" t="s">
        <v>0</v>
      </c>
      <c r="E289" s="160"/>
      <c r="G289" s="6" t="str">
        <f>VLOOKUP(A289,Numbers,2,FALSE)</f>
        <v>NJ</v>
      </c>
      <c r="H289" s="145" t="str">
        <f t="shared" si="3"/>
        <v/>
      </c>
      <c r="I289" s="152" t="str">
        <f>IF($E289&lt;&gt;"",($E289*86400)-(Times_2023!$C522*86400),"")</f>
        <v/>
      </c>
      <c r="K289" s="6"/>
      <c r="L289" s="6"/>
      <c r="N289" s="6"/>
      <c r="O289" s="154"/>
    </row>
    <row r="290" ht="15.75" customHeight="1">
      <c r="A290" s="149">
        <v>286.0</v>
      </c>
      <c r="B290" s="150" t="s">
        <v>10</v>
      </c>
      <c r="C290" s="150" t="s">
        <v>350</v>
      </c>
      <c r="D290" s="150" t="s">
        <v>3</v>
      </c>
      <c r="E290" s="151"/>
      <c r="G290" s="6" t="str">
        <f>VLOOKUP(A290,Numbers,2,FALSE)</f>
        <v>NJ</v>
      </c>
      <c r="H290" s="145" t="str">
        <f t="shared" si="3"/>
        <v/>
      </c>
      <c r="I290" s="152" t="str">
        <f>IF($E290&lt;&gt;"",($E290*86400)-(Times_2023!$C523*86400),"")</f>
        <v/>
      </c>
      <c r="K290" s="6"/>
      <c r="L290" s="6"/>
      <c r="N290" s="6"/>
      <c r="O290" s="154"/>
    </row>
    <row r="291" ht="15.75" customHeight="1">
      <c r="A291" s="149">
        <v>287.0</v>
      </c>
      <c r="B291" s="150" t="s">
        <v>11</v>
      </c>
      <c r="C291" s="150" t="s">
        <v>351</v>
      </c>
      <c r="D291" s="150" t="s">
        <v>3</v>
      </c>
      <c r="E291" s="163"/>
      <c r="G291" s="6" t="str">
        <f>VLOOKUP(A291,Numbers,2,FALSE)</f>
        <v>RR</v>
      </c>
      <c r="H291" s="145" t="str">
        <f t="shared" si="3"/>
        <v/>
      </c>
      <c r="I291" s="152" t="str">
        <f>IF($E291&lt;&gt;"",($E291*86400)-(Times_2023!$C524*86400),"")</f>
        <v/>
      </c>
      <c r="K291" s="6"/>
      <c r="L291" s="6"/>
      <c r="N291" s="6"/>
      <c r="O291" s="154"/>
    </row>
    <row r="292" ht="15.75" customHeight="1">
      <c r="A292" s="149">
        <v>288.0</v>
      </c>
      <c r="B292" s="150" t="s">
        <v>10</v>
      </c>
      <c r="C292" s="150" t="s">
        <v>352</v>
      </c>
      <c r="D292" s="150" t="s">
        <v>3</v>
      </c>
      <c r="E292" s="163"/>
      <c r="G292" s="6" t="str">
        <f>VLOOKUP(A292,Numbers,2,FALSE)</f>
        <v>NJ</v>
      </c>
      <c r="H292" s="145" t="str">
        <f t="shared" si="3"/>
        <v/>
      </c>
      <c r="I292" s="152" t="str">
        <f>IF($E292&lt;&gt;"",($E292*86400)-(Times_2023!$C525*86400),"")</f>
        <v/>
      </c>
      <c r="K292" s="6"/>
      <c r="L292" s="6"/>
      <c r="N292" s="6"/>
      <c r="O292" s="154"/>
    </row>
    <row r="293" ht="15.75" customHeight="1">
      <c r="A293" s="149">
        <v>289.0</v>
      </c>
      <c r="B293" s="150" t="s">
        <v>10</v>
      </c>
      <c r="C293" s="150" t="s">
        <v>353</v>
      </c>
      <c r="D293" s="150" t="s">
        <v>3</v>
      </c>
      <c r="E293" s="164"/>
      <c r="G293" s="6" t="str">
        <f>VLOOKUP(A293,Numbers,2,FALSE)</f>
        <v>NJ</v>
      </c>
      <c r="H293" s="145" t="str">
        <f t="shared" si="3"/>
        <v/>
      </c>
      <c r="I293" s="152" t="str">
        <f>IF($E293&lt;&gt;"",($E293*86400)-(Times_2023!$C526*86400),"")</f>
        <v/>
      </c>
      <c r="K293" s="6"/>
      <c r="L293" s="6"/>
      <c r="N293" s="6"/>
      <c r="O293" s="154"/>
    </row>
    <row r="294" ht="15.75" customHeight="1">
      <c r="A294" s="149">
        <v>290.0</v>
      </c>
      <c r="B294" s="150" t="s">
        <v>10</v>
      </c>
      <c r="C294" s="150" t="s">
        <v>354</v>
      </c>
      <c r="D294" s="150" t="s">
        <v>3</v>
      </c>
      <c r="E294" s="164"/>
      <c r="G294" s="6" t="str">
        <f>VLOOKUP(A294,Numbers,2,FALSE)</f>
        <v>NJ</v>
      </c>
      <c r="H294" s="145" t="str">
        <f t="shared" si="3"/>
        <v/>
      </c>
      <c r="I294" s="152" t="str">
        <f>IF($E294&lt;&gt;"",($E294*86400)-(Times_2023!$C527*86400),"")</f>
        <v/>
      </c>
      <c r="K294" s="6"/>
      <c r="L294" s="6"/>
      <c r="N294" s="6"/>
      <c r="O294" s="154"/>
    </row>
    <row r="295" ht="15.75" customHeight="1">
      <c r="A295" s="149">
        <v>291.0</v>
      </c>
      <c r="B295" s="150" t="s">
        <v>12</v>
      </c>
      <c r="C295" s="150" t="s">
        <v>355</v>
      </c>
      <c r="D295" s="150" t="s">
        <v>3</v>
      </c>
      <c r="E295" s="154"/>
      <c r="G295" s="6" t="str">
        <f>VLOOKUP(A295,Numbers,2,FALSE)</f>
        <v>SS</v>
      </c>
      <c r="H295" s="145" t="str">
        <f t="shared" si="3"/>
        <v/>
      </c>
      <c r="I295" s="152" t="str">
        <f>IF($E295&lt;&gt;"",($E295*86400)-(Times_2023!$C528*86400),"")</f>
        <v/>
      </c>
      <c r="K295" s="6"/>
      <c r="L295" s="6"/>
      <c r="N295" s="6"/>
      <c r="O295" s="154"/>
    </row>
    <row r="296" ht="15.75" customHeight="1">
      <c r="A296" s="149">
        <v>292.0</v>
      </c>
      <c r="B296" s="150" t="s">
        <v>32</v>
      </c>
      <c r="C296" s="150" t="s">
        <v>356</v>
      </c>
      <c r="D296" s="150" t="s">
        <v>0</v>
      </c>
      <c r="G296" s="6" t="str">
        <f>VLOOKUP(A296,Numbers,2,FALSE)</f>
        <v>ELY</v>
      </c>
      <c r="H296" s="145" t="str">
        <f t="shared" si="3"/>
        <v/>
      </c>
      <c r="I296" s="152" t="str">
        <f>IF($E296&lt;&gt;"",($E296*86400)-(Times_2023!$C529*86400),"")</f>
        <v/>
      </c>
      <c r="K296" s="6"/>
      <c r="L296" s="6"/>
      <c r="N296" s="6"/>
      <c r="O296" s="154"/>
    </row>
    <row r="297" ht="15.75" customHeight="1">
      <c r="A297" s="149">
        <v>293.0</v>
      </c>
      <c r="B297" s="150" t="s">
        <v>5</v>
      </c>
      <c r="C297" s="166" t="s">
        <v>357</v>
      </c>
      <c r="D297" s="150" t="s">
        <v>3</v>
      </c>
      <c r="E297" s="167"/>
      <c r="G297" s="6" t="str">
        <f>VLOOKUP(A297,Numbers,2,FALSE)</f>
        <v>CAC</v>
      </c>
      <c r="H297" s="145" t="str">
        <f t="shared" si="3"/>
        <v/>
      </c>
      <c r="I297" s="152" t="str">
        <f>IF($E297&lt;&gt;"",($E297*86400)-(Times_2023!$C530*86400),"")</f>
        <v/>
      </c>
      <c r="K297" s="6"/>
      <c r="L297" s="6"/>
      <c r="N297" s="6"/>
      <c r="O297" s="154"/>
    </row>
    <row r="298" ht="15.75" customHeight="1">
      <c r="A298" s="149">
        <v>294.0</v>
      </c>
      <c r="B298" s="150" t="s">
        <v>8</v>
      </c>
      <c r="C298" s="150" t="s">
        <v>358</v>
      </c>
      <c r="D298" s="150" t="s">
        <v>3</v>
      </c>
      <c r="E298" s="163"/>
      <c r="G298" s="6" t="str">
        <f>VLOOKUP(A298,Numbers,2,FALSE)</f>
        <v>HI</v>
      </c>
      <c r="H298" s="145" t="str">
        <f t="shared" si="3"/>
        <v/>
      </c>
      <c r="I298" s="152" t="str">
        <f>IF($E298&lt;&gt;"",($E298*86400)-(Times_2023!$C531*86400),"")</f>
        <v/>
      </c>
      <c r="K298" s="6"/>
      <c r="L298" s="6"/>
      <c r="N298" s="6"/>
      <c r="O298" s="154"/>
    </row>
    <row r="299" ht="15.75" customHeight="1">
      <c r="A299" s="149">
        <v>295.0</v>
      </c>
      <c r="B299" s="150" t="s">
        <v>10</v>
      </c>
      <c r="C299" s="150" t="s">
        <v>359</v>
      </c>
      <c r="D299" s="150" t="s">
        <v>3</v>
      </c>
      <c r="E299" s="163"/>
      <c r="G299" s="6" t="str">
        <f>VLOOKUP(A299,Numbers,2,FALSE)</f>
        <v>NJ</v>
      </c>
      <c r="H299" s="145" t="str">
        <f t="shared" si="3"/>
        <v/>
      </c>
      <c r="I299" s="152" t="str">
        <f>IF($E299&lt;&gt;"",($E299*86400)-(Times_2023!$C532*86400),"")</f>
        <v/>
      </c>
      <c r="K299" s="6"/>
      <c r="L299" s="6"/>
      <c r="N299" s="6"/>
    </row>
    <row r="300" ht="15.75" customHeight="1">
      <c r="A300" s="149">
        <v>296.0</v>
      </c>
      <c r="B300" s="150" t="s">
        <v>9</v>
      </c>
      <c r="C300" s="150" t="s">
        <v>360</v>
      </c>
      <c r="D300" s="156" t="s">
        <v>0</v>
      </c>
      <c r="E300" s="164"/>
      <c r="G300" s="6" t="str">
        <f>VLOOKUP(A300,Numbers,2,FALSE)</f>
        <v>HRC</v>
      </c>
      <c r="H300" s="145" t="str">
        <f t="shared" si="3"/>
        <v/>
      </c>
      <c r="I300" s="152" t="str">
        <f>IF($E300&lt;&gt;"",($E300*86400)-(Times_2023!$C533*86400),"")</f>
        <v/>
      </c>
      <c r="K300" s="6"/>
      <c r="L300" s="6"/>
      <c r="N300" s="6"/>
      <c r="O300" s="154"/>
    </row>
    <row r="301" ht="15.75" customHeight="1">
      <c r="A301" s="149">
        <v>297.0</v>
      </c>
      <c r="B301" s="150" t="s">
        <v>8</v>
      </c>
      <c r="C301" s="150" t="s">
        <v>361</v>
      </c>
      <c r="D301" s="150" t="s">
        <v>3</v>
      </c>
      <c r="E301" s="164"/>
      <c r="G301" s="6" t="str">
        <f>VLOOKUP(A301,Numbers,2,FALSE)</f>
        <v>HI</v>
      </c>
      <c r="H301" s="145" t="str">
        <f t="shared" si="3"/>
        <v/>
      </c>
      <c r="I301" s="152" t="str">
        <f>IF($E301&lt;&gt;"",($E301*86400)-(Times_2023!$C534*86400),"")</f>
        <v/>
      </c>
      <c r="K301" s="6"/>
      <c r="L301" s="6"/>
      <c r="N301" s="6"/>
      <c r="O301" s="154"/>
    </row>
    <row r="302" ht="15.75" customHeight="1">
      <c r="A302" s="149">
        <v>298.0</v>
      </c>
      <c r="B302" s="150" t="s">
        <v>10</v>
      </c>
      <c r="C302" s="150" t="s">
        <v>362</v>
      </c>
      <c r="D302" s="150" t="s">
        <v>3</v>
      </c>
      <c r="E302" s="154"/>
      <c r="G302" s="6" t="str">
        <f>VLOOKUP(A302,Numbers,2,FALSE)</f>
        <v>NJ</v>
      </c>
      <c r="H302" s="145" t="str">
        <f t="shared" si="3"/>
        <v/>
      </c>
      <c r="I302" s="152" t="str">
        <f>IF($E302&lt;&gt;"",($E302*86400)-(Times_2023!$C535*86400),"")</f>
        <v/>
      </c>
      <c r="K302" s="6"/>
      <c r="L302" s="6"/>
      <c r="N302" s="6"/>
      <c r="O302" s="154"/>
    </row>
    <row r="303" ht="15.75" customHeight="1">
      <c r="A303" s="149">
        <v>299.0</v>
      </c>
      <c r="B303" s="150" t="s">
        <v>5</v>
      </c>
      <c r="C303" s="166" t="s">
        <v>363</v>
      </c>
      <c r="D303" s="150" t="s">
        <v>3</v>
      </c>
      <c r="E303" s="167"/>
      <c r="G303" s="6" t="str">
        <f>VLOOKUP(A303,Numbers,2,FALSE)</f>
        <v>CAC</v>
      </c>
      <c r="H303" s="145" t="str">
        <f t="shared" si="3"/>
        <v/>
      </c>
      <c r="I303" s="152" t="str">
        <f>IF($E303&lt;&gt;"",($E303*86400)-(Times_2023!$C536*86400),"")</f>
        <v/>
      </c>
      <c r="K303" s="6"/>
      <c r="L303" s="6"/>
      <c r="N303" s="6"/>
      <c r="O303" s="154"/>
    </row>
    <row r="304" ht="15.75" customHeight="1">
      <c r="A304" s="149">
        <v>300.0</v>
      </c>
      <c r="B304" s="150" t="s">
        <v>5</v>
      </c>
      <c r="C304" s="166" t="s">
        <v>364</v>
      </c>
      <c r="D304" s="150" t="s">
        <v>3</v>
      </c>
      <c r="E304" s="167"/>
      <c r="G304" s="6" t="str">
        <f>VLOOKUP(A304,Numbers,2,FALSE)</f>
        <v>CAC</v>
      </c>
      <c r="H304" s="145" t="str">
        <f t="shared" si="3"/>
        <v/>
      </c>
      <c r="I304" s="152" t="str">
        <f>IF($E304&lt;&gt;"",($E304*86400)-(Times_2023!$C537*86400),"")</f>
        <v/>
      </c>
      <c r="K304" s="6"/>
      <c r="L304" s="6"/>
      <c r="N304" s="6"/>
      <c r="O304" s="154"/>
    </row>
    <row r="305" ht="15.75" customHeight="1">
      <c r="A305" s="149">
        <v>301.0</v>
      </c>
      <c r="B305" s="150" t="s">
        <v>11</v>
      </c>
      <c r="C305" s="150" t="s">
        <v>365</v>
      </c>
      <c r="D305" s="150" t="s">
        <v>3</v>
      </c>
      <c r="E305" s="163"/>
      <c r="G305" s="6" t="str">
        <f>VLOOKUP(A305,Numbers,2,FALSE)</f>
        <v>RR</v>
      </c>
      <c r="H305" s="145" t="str">
        <f t="shared" si="3"/>
        <v/>
      </c>
      <c r="I305" s="152" t="str">
        <f>IF($E305&lt;&gt;"",($E305*86400)-(Times_2023!$C538*86400),"")</f>
        <v/>
      </c>
      <c r="K305" s="6"/>
      <c r="L305" s="6"/>
      <c r="M305" s="145"/>
      <c r="N305" s="6"/>
      <c r="O305" s="158"/>
    </row>
    <row r="306" ht="15.75" customHeight="1">
      <c r="A306" s="149">
        <v>302.0</v>
      </c>
      <c r="B306" s="150" t="s">
        <v>6</v>
      </c>
      <c r="C306" s="150" t="s">
        <v>366</v>
      </c>
      <c r="D306" s="150" t="s">
        <v>0</v>
      </c>
      <c r="E306" s="163"/>
      <c r="G306" s="6" t="str">
        <f>VLOOKUP(A306,Numbers,2,FALSE)</f>
        <v>CTC</v>
      </c>
      <c r="H306" s="145" t="str">
        <f t="shared" si="3"/>
        <v/>
      </c>
      <c r="I306" s="152" t="str">
        <f>IF($E306&lt;&gt;"",($E306*86400)-(Times_2023!$C539*86400),"")</f>
        <v/>
      </c>
      <c r="K306" s="6"/>
      <c r="L306" s="6"/>
      <c r="M306" s="145"/>
      <c r="N306" s="6"/>
      <c r="O306" s="158"/>
    </row>
    <row r="307" ht="15.75" customHeight="1">
      <c r="A307" s="149">
        <v>303.0</v>
      </c>
      <c r="B307" s="150" t="s">
        <v>11</v>
      </c>
      <c r="C307" s="150" t="s">
        <v>367</v>
      </c>
      <c r="D307" s="150" t="s">
        <v>3</v>
      </c>
      <c r="E307" s="154"/>
      <c r="G307" s="6" t="str">
        <f>VLOOKUP(A307,Numbers,2,FALSE)</f>
        <v>RR</v>
      </c>
      <c r="H307" s="145" t="str">
        <f t="shared" si="3"/>
        <v/>
      </c>
      <c r="I307" s="152" t="str">
        <f>IF($E307&lt;&gt;"",($E307*86400)-(Times_2023!$C540*86400),"")</f>
        <v/>
      </c>
      <c r="K307" s="6"/>
      <c r="L307" s="6"/>
      <c r="M307" s="145"/>
      <c r="N307" s="6"/>
      <c r="O307" s="158"/>
    </row>
    <row r="308" ht="15.75" customHeight="1">
      <c r="A308" s="149">
        <v>304.0</v>
      </c>
      <c r="B308" s="150" t="s">
        <v>11</v>
      </c>
      <c r="C308" s="150" t="s">
        <v>368</v>
      </c>
      <c r="D308" s="150" t="s">
        <v>3</v>
      </c>
      <c r="E308" s="154"/>
      <c r="G308" s="6" t="str">
        <f>VLOOKUP(A308,Numbers,2,FALSE)</f>
        <v>RR</v>
      </c>
      <c r="H308" s="145" t="str">
        <f t="shared" si="3"/>
        <v/>
      </c>
      <c r="I308" s="152" t="str">
        <f>IF($E308&lt;&gt;"",($E308*86400)-(Times_2023!$C541*86400),"")</f>
        <v/>
      </c>
      <c r="K308" s="6"/>
      <c r="L308" s="6"/>
      <c r="M308" s="145"/>
      <c r="N308" s="6"/>
      <c r="O308" s="158"/>
    </row>
    <row r="309" ht="15.75" customHeight="1">
      <c r="A309" s="149">
        <v>305.0</v>
      </c>
      <c r="B309" s="150" t="s">
        <v>11</v>
      </c>
      <c r="C309" s="150" t="s">
        <v>369</v>
      </c>
      <c r="D309" s="150" t="s">
        <v>3</v>
      </c>
      <c r="E309" s="154"/>
      <c r="G309" s="6" t="str">
        <f>VLOOKUP(A309,Numbers,2,FALSE)</f>
        <v>RR</v>
      </c>
      <c r="H309" s="145" t="str">
        <f t="shared" si="3"/>
        <v/>
      </c>
      <c r="I309" s="152" t="str">
        <f>IF($E309&lt;&gt;"",($E309*86400)-(Times_2023!$C542*86400),"")</f>
        <v/>
      </c>
      <c r="K309" s="6"/>
      <c r="L309" s="6"/>
      <c r="M309" s="145"/>
      <c r="N309" s="6"/>
      <c r="O309" s="158"/>
    </row>
    <row r="310" ht="15.75" customHeight="1">
      <c r="A310" s="149"/>
      <c r="B310" s="150"/>
      <c r="C310" s="150"/>
      <c r="D310" s="150"/>
      <c r="E310" s="151"/>
      <c r="G310" s="6" t="str">
        <f>VLOOKUP(A310,Numbers,2,FALSE)</f>
        <v>#N/A</v>
      </c>
      <c r="H310" s="145" t="str">
        <f t="shared" si="3"/>
        <v>#N/A</v>
      </c>
      <c r="I310" s="152" t="str">
        <f>IF($E310&lt;&gt;"",($E310*86400)-(Times_2023!$C543*86400),"")</f>
        <v/>
      </c>
      <c r="K310" s="6"/>
      <c r="L310" s="6"/>
      <c r="N310" s="6"/>
      <c r="O310" s="158"/>
    </row>
    <row r="311" ht="15.75" customHeight="1">
      <c r="A311" s="149"/>
      <c r="B311" s="150"/>
      <c r="C311" s="150"/>
      <c r="D311" s="150"/>
      <c r="E311" s="151"/>
      <c r="G311" s="6" t="str">
        <f>VLOOKUP(A311,Numbers,2,FALSE)</f>
        <v>#N/A</v>
      </c>
      <c r="H311" s="145" t="str">
        <f t="shared" si="3"/>
        <v>#N/A</v>
      </c>
      <c r="I311" s="152" t="str">
        <f>IF($E311&lt;&gt;"",($E311*86400)-(Times_2023!$C544*86400),"")</f>
        <v/>
      </c>
      <c r="K311" s="6"/>
      <c r="L311" s="6"/>
      <c r="N311" s="6"/>
      <c r="O311" s="170"/>
    </row>
    <row r="312" ht="15.75" customHeight="1">
      <c r="A312" s="149"/>
      <c r="B312" s="174"/>
      <c r="C312" s="150"/>
      <c r="D312" s="150"/>
      <c r="E312" s="160"/>
      <c r="G312" s="6" t="str">
        <f>VLOOKUP(A312,Numbers,2,FALSE)</f>
        <v>#N/A</v>
      </c>
      <c r="H312" s="145" t="str">
        <f t="shared" si="3"/>
        <v>#N/A</v>
      </c>
      <c r="I312" s="152" t="str">
        <f>IF($E312&lt;&gt;"",($E312*86400)-(Times_2023!$C545*86400),"")</f>
        <v/>
      </c>
      <c r="K312" s="6"/>
      <c r="L312" s="6"/>
      <c r="M312" s="145"/>
      <c r="N312" s="6"/>
      <c r="O312" s="158"/>
    </row>
    <row r="313" ht="15.75" customHeight="1">
      <c r="A313" s="149"/>
      <c r="B313" s="150"/>
      <c r="C313" s="150"/>
      <c r="D313" s="150"/>
      <c r="E313" s="151"/>
      <c r="G313" s="6" t="str">
        <f>VLOOKUP(A313,Numbers,2,FALSE)</f>
        <v>#N/A</v>
      </c>
      <c r="H313" s="145" t="str">
        <f t="shared" si="3"/>
        <v>#N/A</v>
      </c>
      <c r="I313" s="152" t="str">
        <f>IF($E313&lt;&gt;"",($E313*86400)-(Times_2023!$C546*86400),"")</f>
        <v/>
      </c>
      <c r="K313" s="6"/>
      <c r="L313" s="6"/>
      <c r="N313" s="6"/>
      <c r="O313" s="158"/>
    </row>
    <row r="314" ht="15.75" customHeight="1">
      <c r="A314" s="149"/>
      <c r="B314" s="150"/>
      <c r="C314" s="150"/>
      <c r="D314" s="150"/>
      <c r="E314" s="151"/>
      <c r="G314" s="6" t="str">
        <f>VLOOKUP(A314,Numbers,2,FALSE)</f>
        <v>#N/A</v>
      </c>
      <c r="H314" s="145" t="str">
        <f t="shared" si="3"/>
        <v>#N/A</v>
      </c>
      <c r="I314" s="152" t="str">
        <f>IF($E314&lt;&gt;"",($E314*86400)-(Times_2023!$C547*86400),"")</f>
        <v/>
      </c>
      <c r="K314" s="6"/>
      <c r="L314" s="6"/>
      <c r="N314" s="6"/>
      <c r="O314" s="170"/>
    </row>
    <row r="315" ht="15.75" customHeight="1">
      <c r="A315" s="149"/>
      <c r="B315" s="174"/>
      <c r="C315" s="150"/>
      <c r="D315" s="174"/>
      <c r="E315" s="150"/>
      <c r="G315" s="6" t="str">
        <f>VLOOKUP(A315,Numbers,2,FALSE)</f>
        <v>#N/A</v>
      </c>
      <c r="H315" s="145" t="str">
        <f t="shared" si="3"/>
        <v>#N/A</v>
      </c>
      <c r="I315" s="152" t="str">
        <f>IF($E315&lt;&gt;"",($E315*86400)-(Times_2023!$C548*86400),"")</f>
        <v/>
      </c>
      <c r="K315" s="6"/>
      <c r="L315" s="6"/>
      <c r="N315" s="6"/>
      <c r="O315" s="158"/>
    </row>
    <row r="316" ht="15.75" customHeight="1">
      <c r="A316" s="149"/>
      <c r="B316" s="174"/>
      <c r="C316" s="150"/>
      <c r="D316" s="150"/>
      <c r="E316" s="151"/>
      <c r="G316" s="6" t="str">
        <f>VLOOKUP(A316,Numbers,2,FALSE)</f>
        <v>#N/A</v>
      </c>
      <c r="H316" s="145" t="str">
        <f t="shared" si="3"/>
        <v>#N/A</v>
      </c>
      <c r="I316" s="152" t="str">
        <f>IF($E316&lt;&gt;"",($E316*86400)-(Times_2023!$C549*86400),"")</f>
        <v/>
      </c>
      <c r="K316" s="6"/>
      <c r="L316" s="6"/>
      <c r="M316" s="145"/>
      <c r="N316" s="6"/>
      <c r="O316" s="158"/>
    </row>
    <row r="317" ht="15.75" customHeight="1">
      <c r="A317" s="149"/>
      <c r="B317" s="150"/>
      <c r="C317" s="150"/>
      <c r="D317" s="150"/>
      <c r="E317" s="159"/>
      <c r="G317" s="6" t="str">
        <f>VLOOKUP(A317,Numbers,2,FALSE)</f>
        <v>#N/A</v>
      </c>
      <c r="H317" s="145" t="str">
        <f t="shared" si="3"/>
        <v>#N/A</v>
      </c>
      <c r="I317" s="152" t="str">
        <f>IF($E317&lt;&gt;"",($E317*86400)-(Times_2023!$C550*86400),"")</f>
        <v/>
      </c>
      <c r="K317" s="6"/>
      <c r="L317" s="6"/>
      <c r="M317" s="145"/>
      <c r="N317" s="6"/>
      <c r="O317" s="158"/>
    </row>
    <row r="318" ht="15.75" customHeight="1">
      <c r="A318" s="149"/>
      <c r="B318" s="150"/>
      <c r="C318" s="150"/>
      <c r="D318" s="150"/>
      <c r="E318" s="159"/>
      <c r="G318" s="6" t="str">
        <f>VLOOKUP(A318,Numbers,2,FALSE)</f>
        <v>#N/A</v>
      </c>
      <c r="H318" s="145" t="str">
        <f t="shared" si="3"/>
        <v>#N/A</v>
      </c>
      <c r="I318" s="152" t="str">
        <f>IF($E318&lt;&gt;"",($E318*86400)-(Times_2023!$C551*86400),"")</f>
        <v/>
      </c>
      <c r="K318" s="6"/>
      <c r="L318" s="6"/>
      <c r="M318" s="145"/>
      <c r="N318" s="6"/>
      <c r="O318" s="158"/>
    </row>
    <row r="319" ht="15.75" customHeight="1">
      <c r="A319" s="149"/>
      <c r="B319" s="150"/>
      <c r="C319" s="150"/>
      <c r="D319" s="150"/>
      <c r="E319" s="159"/>
      <c r="G319" s="6" t="str">
        <f>VLOOKUP(A319,Numbers,2,FALSE)</f>
        <v>#N/A</v>
      </c>
      <c r="H319" s="145" t="str">
        <f t="shared" si="3"/>
        <v>#N/A</v>
      </c>
      <c r="I319" s="152" t="str">
        <f>IF($E319&lt;&gt;"",($E319*86400)-(Times_2023!$C552*86400),"")</f>
        <v/>
      </c>
      <c r="K319" s="6"/>
      <c r="L319" s="6"/>
      <c r="N319" s="6"/>
      <c r="O319" s="170"/>
    </row>
    <row r="320" ht="15.75" customHeight="1">
      <c r="A320" s="149"/>
      <c r="B320" s="150"/>
      <c r="C320" s="150"/>
      <c r="D320" s="150"/>
      <c r="E320" s="159"/>
      <c r="G320" s="6" t="str">
        <f>VLOOKUP(A320,Numbers,2,FALSE)</f>
        <v>#N/A</v>
      </c>
      <c r="H320" s="145" t="str">
        <f t="shared" si="3"/>
        <v>#N/A</v>
      </c>
      <c r="I320" s="152" t="str">
        <f>IF($E320&lt;&gt;"",($E320*86400)-(Times_2023!$C553*86400),"")</f>
        <v/>
      </c>
      <c r="K320" s="6"/>
      <c r="L320" s="6"/>
      <c r="N320" s="6"/>
      <c r="O320" s="158"/>
    </row>
    <row r="321" ht="15.75" customHeight="1">
      <c r="A321" s="149"/>
      <c r="B321" s="150"/>
      <c r="C321" s="150"/>
      <c r="D321" s="150"/>
      <c r="E321" s="159"/>
      <c r="G321" s="6" t="str">
        <f>VLOOKUP(A321,Numbers,2,FALSE)</f>
        <v>#N/A</v>
      </c>
      <c r="H321" s="145" t="str">
        <f t="shared" si="3"/>
        <v>#N/A</v>
      </c>
      <c r="I321" s="152" t="str">
        <f>IF($E321&lt;&gt;"",($E321*86400)-(Times_2023!$C554*86400),"")</f>
        <v/>
      </c>
      <c r="K321" s="6"/>
      <c r="L321" s="6"/>
      <c r="M321" s="145"/>
      <c r="N321" s="6"/>
      <c r="O321" s="158"/>
    </row>
    <row r="322" ht="15.75" customHeight="1">
      <c r="A322" s="149"/>
      <c r="B322" s="150"/>
      <c r="C322" s="150"/>
      <c r="D322" s="150"/>
      <c r="E322" s="159"/>
      <c r="G322" s="6" t="str">
        <f>VLOOKUP(A322,Numbers,2,FALSE)</f>
        <v>#N/A</v>
      </c>
      <c r="H322" s="145" t="str">
        <f t="shared" si="3"/>
        <v>#N/A</v>
      </c>
      <c r="I322" s="152" t="str">
        <f>IF($E322&lt;&gt;"",($E322*86400)-(Times_2023!$C555*86400),"")</f>
        <v/>
      </c>
      <c r="K322" s="6"/>
      <c r="L322" s="6"/>
      <c r="N322" s="6"/>
      <c r="O322" s="170"/>
    </row>
    <row r="323" ht="15.75" customHeight="1">
      <c r="A323" s="149"/>
      <c r="B323" s="150"/>
      <c r="C323" s="150"/>
      <c r="D323" s="150"/>
      <c r="E323" s="159"/>
      <c r="G323" s="6" t="str">
        <f>VLOOKUP(A323,Numbers,2,FALSE)</f>
        <v>#N/A</v>
      </c>
      <c r="H323" s="145" t="str">
        <f t="shared" si="3"/>
        <v>#N/A</v>
      </c>
      <c r="I323" s="152" t="str">
        <f>IF($E323&lt;&gt;"",($E323*86400)-(Times_2023!$C556*86400),"")</f>
        <v/>
      </c>
      <c r="K323" s="6"/>
      <c r="L323" s="6"/>
      <c r="M323" s="145"/>
      <c r="N323" s="6"/>
      <c r="O323" s="158"/>
    </row>
    <row r="324" ht="15.75" customHeight="1">
      <c r="A324" s="149"/>
      <c r="B324" s="150"/>
      <c r="C324" s="150"/>
      <c r="D324" s="150"/>
      <c r="E324" s="159"/>
      <c r="G324" s="6" t="str">
        <f>VLOOKUP(A324,Numbers,2,FALSE)</f>
        <v>#N/A</v>
      </c>
      <c r="H324" s="145" t="str">
        <f t="shared" si="3"/>
        <v>#N/A</v>
      </c>
      <c r="I324" s="152" t="str">
        <f>IF($E324&lt;&gt;"",($E324*86400)-(Times_2023!$C557*86400),"")</f>
        <v/>
      </c>
      <c r="K324" s="6"/>
      <c r="L324" s="6"/>
      <c r="M324" s="145"/>
      <c r="N324" s="6"/>
      <c r="O324" s="158"/>
    </row>
    <row r="325" ht="15.75" customHeight="1">
      <c r="A325" s="149"/>
      <c r="B325" s="150"/>
      <c r="C325" s="150"/>
      <c r="D325" s="150"/>
      <c r="E325" s="151"/>
      <c r="G325" s="6" t="str">
        <f>VLOOKUP(A325,Numbers,2,FALSE)</f>
        <v>#N/A</v>
      </c>
      <c r="H325" s="145" t="str">
        <f t="shared" si="3"/>
        <v>#N/A</v>
      </c>
      <c r="I325" s="152" t="str">
        <f>IF($E325&lt;&gt;"",($E325*86400)-(Times_2023!$C558*86400),"")</f>
        <v/>
      </c>
      <c r="K325" s="6"/>
      <c r="L325" s="6"/>
      <c r="M325" s="145"/>
      <c r="N325" s="6"/>
      <c r="O325" s="158"/>
    </row>
    <row r="326" ht="15.75" customHeight="1">
      <c r="A326" s="175"/>
      <c r="B326" s="174"/>
      <c r="C326" s="174"/>
      <c r="D326" s="174"/>
      <c r="E326" s="159"/>
      <c r="G326" s="6" t="str">
        <f>VLOOKUP(A326,Numbers,2,FALSE)</f>
        <v>#N/A</v>
      </c>
      <c r="H326" s="145" t="str">
        <f t="shared" si="3"/>
        <v>#N/A</v>
      </c>
      <c r="I326" s="152" t="str">
        <f>IF($E326&lt;&gt;"",($E326*86400)-(Times_2023!$C559*86400),"")</f>
        <v/>
      </c>
      <c r="K326" s="6"/>
      <c r="L326" s="6"/>
      <c r="M326" s="145"/>
      <c r="N326" s="6"/>
      <c r="O326" s="158"/>
    </row>
    <row r="327" ht="15.75" customHeight="1">
      <c r="A327" s="149"/>
      <c r="B327" s="150"/>
      <c r="C327" s="150"/>
      <c r="D327" s="150"/>
      <c r="E327" s="159"/>
      <c r="G327" s="6" t="str">
        <f>VLOOKUP(A327,Numbers,2,FALSE)</f>
        <v>#N/A</v>
      </c>
      <c r="H327" s="145" t="str">
        <f t="shared" si="3"/>
        <v>#N/A</v>
      </c>
      <c r="I327" s="152" t="str">
        <f>IF($E327&lt;&gt;"",($E327*86400)-(Times_2023!$C560*86400),"")</f>
        <v/>
      </c>
      <c r="K327" s="6"/>
      <c r="L327" s="6"/>
      <c r="M327" s="145"/>
      <c r="N327" s="6"/>
      <c r="O327" s="158"/>
    </row>
    <row r="328" ht="15.75" customHeight="1">
      <c r="A328" s="149"/>
      <c r="B328" s="150"/>
      <c r="C328" s="150"/>
      <c r="D328" s="150"/>
      <c r="E328" s="151"/>
      <c r="G328" s="6" t="str">
        <f>VLOOKUP(A328,Numbers,2,FALSE)</f>
        <v>#N/A</v>
      </c>
      <c r="H328" s="145" t="str">
        <f t="shared" si="3"/>
        <v>#N/A</v>
      </c>
      <c r="I328" s="152" t="str">
        <f>IF($E328&lt;&gt;"",($E328*86400)-(Times_2023!$C561*86400),"")</f>
        <v/>
      </c>
      <c r="K328" s="6"/>
      <c r="L328" s="6"/>
      <c r="M328" s="145"/>
      <c r="N328" s="6"/>
      <c r="O328" s="158"/>
    </row>
    <row r="329" ht="15.75" customHeight="1">
      <c r="A329" s="149"/>
      <c r="B329" s="150"/>
      <c r="C329" s="150"/>
      <c r="D329" s="150"/>
      <c r="E329" s="159"/>
      <c r="G329" s="6" t="str">
        <f>VLOOKUP(A329,Numbers,2,FALSE)</f>
        <v>#N/A</v>
      </c>
      <c r="H329" s="145" t="str">
        <f t="shared" si="3"/>
        <v>#N/A</v>
      </c>
      <c r="I329" s="152" t="str">
        <f>IF($E329&lt;&gt;"",($E329*86400)-(Times_2023!$C562*86400),"")</f>
        <v/>
      </c>
      <c r="K329" s="6"/>
      <c r="L329" s="6"/>
      <c r="M329" s="145"/>
      <c r="N329" s="6"/>
      <c r="O329" s="158"/>
    </row>
    <row r="330" ht="15.75" customHeight="1">
      <c r="A330" s="149"/>
      <c r="B330" s="150"/>
      <c r="C330" s="150"/>
      <c r="D330" s="150"/>
      <c r="E330" s="151"/>
      <c r="G330" s="6" t="str">
        <f>VLOOKUP(A330,Numbers,2,FALSE)</f>
        <v>#N/A</v>
      </c>
      <c r="H330" s="145" t="str">
        <f t="shared" si="3"/>
        <v>#N/A</v>
      </c>
      <c r="I330" s="152" t="str">
        <f>IF($E330&lt;&gt;"",($E330*86400)-(Times_2023!$C563*86400),"")</f>
        <v/>
      </c>
      <c r="K330" s="6"/>
      <c r="L330" s="6"/>
      <c r="N330" s="6"/>
      <c r="O330" s="170"/>
    </row>
    <row r="331" ht="15.75" customHeight="1">
      <c r="A331" s="149"/>
      <c r="B331" s="150"/>
      <c r="C331" s="150"/>
      <c r="D331" s="150"/>
      <c r="E331" s="159"/>
      <c r="G331" s="6" t="str">
        <f>VLOOKUP(A331,Numbers,2,FALSE)</f>
        <v>#N/A</v>
      </c>
      <c r="H331" s="145" t="str">
        <f t="shared" si="3"/>
        <v>#N/A</v>
      </c>
      <c r="I331" s="152" t="str">
        <f>IF($E331&lt;&gt;"",($E331*86400)-(Times_2023!$C564*86400),"")</f>
        <v/>
      </c>
      <c r="K331" s="6"/>
      <c r="L331" s="6"/>
      <c r="N331" s="6"/>
      <c r="O331" s="158"/>
    </row>
    <row r="332" ht="15.75" customHeight="1">
      <c r="A332" s="149"/>
      <c r="B332" s="150"/>
      <c r="C332" s="150"/>
      <c r="D332" s="150"/>
      <c r="E332" s="151"/>
      <c r="G332" s="6" t="str">
        <f>VLOOKUP(A332,Numbers,2,FALSE)</f>
        <v>#N/A</v>
      </c>
      <c r="H332" s="145" t="str">
        <f t="shared" si="3"/>
        <v>#N/A</v>
      </c>
      <c r="I332" s="152" t="str">
        <f>IF($E332&lt;&gt;"",($E332*86400)-(Times_2023!$C565*86400),"")</f>
        <v/>
      </c>
      <c r="K332" s="6"/>
      <c r="L332" s="6"/>
      <c r="M332" s="145"/>
      <c r="N332" s="6"/>
      <c r="O332" s="158"/>
    </row>
    <row r="333" ht="15.75" customHeight="1">
      <c r="A333" s="149"/>
      <c r="B333" s="150"/>
      <c r="C333" s="150"/>
      <c r="D333" s="150"/>
      <c r="E333" s="151"/>
      <c r="G333" s="6" t="str">
        <f>VLOOKUP(A333,Numbers,2,FALSE)</f>
        <v>#N/A</v>
      </c>
      <c r="H333" s="145" t="str">
        <f t="shared" si="3"/>
        <v>#N/A</v>
      </c>
      <c r="I333" s="152" t="str">
        <f>IF($E333&lt;&gt;"",($E333*86400)-(Times_2023!$C566*86400),"")</f>
        <v/>
      </c>
      <c r="K333" s="6"/>
      <c r="L333" s="6"/>
      <c r="M333" s="145"/>
      <c r="N333" s="6"/>
      <c r="O333" s="158"/>
    </row>
    <row r="334" ht="15.75" customHeight="1">
      <c r="A334" s="176"/>
      <c r="B334" s="150"/>
      <c r="C334" s="150"/>
      <c r="D334" s="150"/>
      <c r="E334" s="159"/>
      <c r="G334" s="6" t="str">
        <f>VLOOKUP(A334,Numbers,2,FALSE)</f>
        <v>#N/A</v>
      </c>
      <c r="H334" s="145" t="str">
        <f t="shared" si="3"/>
        <v>#N/A</v>
      </c>
      <c r="I334" s="152" t="str">
        <f>IF($E334&lt;&gt;"",($E334*86400)-(Times_2023!$C567*86400),"")</f>
        <v/>
      </c>
      <c r="K334" s="6"/>
      <c r="L334" s="6"/>
      <c r="M334" s="145"/>
      <c r="N334" s="6"/>
      <c r="O334" s="158"/>
    </row>
    <row r="335" ht="15.75" customHeight="1">
      <c r="A335" s="10"/>
      <c r="B335" s="150"/>
      <c r="C335" s="174"/>
      <c r="D335" s="174"/>
      <c r="E335" s="159"/>
      <c r="G335" s="6"/>
      <c r="I335" s="152"/>
      <c r="K335" s="6"/>
      <c r="L335" s="6"/>
      <c r="M335" s="144"/>
      <c r="N335" s="6"/>
      <c r="O335" s="146"/>
    </row>
    <row r="336" ht="15.75" customHeight="1">
      <c r="A336" s="10"/>
      <c r="B336" s="150"/>
      <c r="C336" s="174"/>
      <c r="D336" s="174"/>
      <c r="E336" s="159"/>
      <c r="G336" s="6"/>
      <c r="H336" s="145" t="str">
        <f t="shared" ref="H336:H347" si="4">IF(B336=G336,"","***")</f>
        <v/>
      </c>
      <c r="I336" s="152" t="str">
        <f>IF($E336&lt;&gt;"",($E336*86400)-(Times_2023!$C368*86400),"")</f>
        <v/>
      </c>
      <c r="K336" s="6"/>
      <c r="L336" s="6"/>
      <c r="N336" s="6"/>
      <c r="O336" s="158"/>
    </row>
    <row r="337" ht="15.75" customHeight="1">
      <c r="A337" s="10"/>
      <c r="B337" s="150"/>
      <c r="C337" s="150"/>
      <c r="D337" s="150"/>
      <c r="E337" s="160"/>
      <c r="G337" s="6" t="str">
        <f>VLOOKUP(A337,Numbers,2,FALSE)</f>
        <v>#N/A</v>
      </c>
      <c r="H337" s="145" t="str">
        <f t="shared" si="4"/>
        <v>#N/A</v>
      </c>
      <c r="I337" s="152" t="str">
        <f>IF($E337&lt;&gt;"",($E337*86400)-(Times_2023!$C324*86400),"")</f>
        <v/>
      </c>
      <c r="K337" s="6"/>
      <c r="L337" s="6"/>
      <c r="N337" s="6"/>
      <c r="O337" s="170"/>
    </row>
    <row r="338" ht="15.75" customHeight="1">
      <c r="A338" s="10"/>
      <c r="B338" s="150"/>
      <c r="C338" s="150"/>
      <c r="D338" s="150"/>
      <c r="E338" s="151"/>
      <c r="G338" s="6" t="str">
        <f>VLOOKUP(A338,Numbers,2,FALSE)</f>
        <v>#N/A</v>
      </c>
      <c r="H338" s="145" t="str">
        <f t="shared" si="4"/>
        <v>#N/A</v>
      </c>
      <c r="I338" s="152" t="str">
        <f>IF($E338&lt;&gt;"",($E338*86400)-(Times_2023!$C325*86400),"")</f>
        <v/>
      </c>
      <c r="K338" s="6"/>
      <c r="L338" s="6"/>
      <c r="M338" s="145"/>
      <c r="N338" s="6"/>
      <c r="O338" s="158"/>
    </row>
    <row r="339" ht="15.75" customHeight="1">
      <c r="A339" s="10"/>
      <c r="B339" s="150"/>
      <c r="C339" s="150"/>
      <c r="D339" s="150"/>
      <c r="E339" s="160"/>
      <c r="G339" s="6" t="str">
        <f>VLOOKUP(A339,Numbers,2,FALSE)</f>
        <v>#N/A</v>
      </c>
      <c r="H339" s="145" t="str">
        <f t="shared" si="4"/>
        <v>#N/A</v>
      </c>
      <c r="I339" s="152" t="str">
        <f>IF($E339&lt;&gt;"",($E339*86400)-(Times_2023!$C326*86400),"")</f>
        <v/>
      </c>
      <c r="K339" s="6"/>
      <c r="L339" s="6"/>
      <c r="N339" s="6"/>
      <c r="O339" s="158"/>
    </row>
    <row r="340" ht="15.75" customHeight="1">
      <c r="A340" s="10"/>
      <c r="B340" s="150"/>
      <c r="C340" s="150"/>
      <c r="D340" s="150"/>
      <c r="E340" s="159"/>
      <c r="G340" s="6" t="str">
        <f>VLOOKUP(A340,Numbers,2,FALSE)</f>
        <v>#N/A</v>
      </c>
      <c r="H340" s="145" t="str">
        <f t="shared" si="4"/>
        <v>#N/A</v>
      </c>
      <c r="I340" s="152" t="str">
        <f>IF($E340&lt;&gt;"",($E340*86400)-(Times_2023!$C327*86400),"")</f>
        <v/>
      </c>
      <c r="K340" s="6"/>
      <c r="L340" s="6"/>
      <c r="N340" s="6"/>
      <c r="O340" s="158"/>
    </row>
    <row r="341" ht="15.75" customHeight="1">
      <c r="A341" s="10"/>
      <c r="B341" s="150"/>
      <c r="C341" s="167"/>
      <c r="D341" s="174"/>
      <c r="E341" s="177"/>
      <c r="G341" s="6" t="str">
        <f>VLOOKUP(A341,Numbers,2,FALSE)</f>
        <v>#N/A</v>
      </c>
      <c r="H341" s="145" t="str">
        <f t="shared" si="4"/>
        <v>#N/A</v>
      </c>
      <c r="I341" s="152" t="str">
        <f>IF($E341&lt;&gt;"",($E341*86400)-(Times_2023!$C328*86400),"")</f>
        <v/>
      </c>
      <c r="K341" s="6"/>
      <c r="L341" s="6"/>
      <c r="M341" s="145"/>
      <c r="N341" s="6"/>
      <c r="O341" s="158"/>
    </row>
    <row r="342" ht="15.75" customHeight="1">
      <c r="A342" s="10"/>
      <c r="B342" s="150"/>
      <c r="C342" s="150"/>
      <c r="D342" s="174"/>
      <c r="E342" s="178"/>
      <c r="G342" s="6" t="str">
        <f>VLOOKUP(A342,Numbers,2,FALSE)</f>
        <v>#N/A</v>
      </c>
      <c r="H342" s="145" t="str">
        <f t="shared" si="4"/>
        <v>#N/A</v>
      </c>
      <c r="I342" s="152" t="str">
        <f>IF($E342&lt;&gt;"",($E342*86400)-(Times_2023!$C329*86400),"")</f>
        <v/>
      </c>
      <c r="K342" s="6"/>
      <c r="L342" s="6"/>
      <c r="M342" s="145"/>
      <c r="N342" s="6"/>
      <c r="O342" s="158"/>
    </row>
    <row r="343" ht="15.75" customHeight="1">
      <c r="A343" s="10"/>
      <c r="B343" s="150"/>
      <c r="C343" s="174"/>
      <c r="D343" s="174"/>
      <c r="E343" s="151"/>
      <c r="G343" s="6" t="str">
        <f>VLOOKUP(A343,Numbers,2,FALSE)</f>
        <v>#N/A</v>
      </c>
      <c r="H343" s="145" t="str">
        <f t="shared" si="4"/>
        <v>#N/A</v>
      </c>
      <c r="I343" s="152" t="str">
        <f>IF($E343&lt;&gt;"",($E343*86400)-(Times_2023!$C330*86400),"")</f>
        <v/>
      </c>
      <c r="K343" s="6"/>
      <c r="L343" s="6"/>
      <c r="M343" s="145"/>
      <c r="N343" s="6"/>
      <c r="O343" s="170"/>
    </row>
    <row r="344" ht="15.75" customHeight="1">
      <c r="A344" s="10"/>
      <c r="B344" s="150"/>
      <c r="C344" s="150"/>
      <c r="D344" s="174"/>
      <c r="E344" s="178"/>
      <c r="G344" s="6" t="str">
        <f>VLOOKUP(A344,Numbers,2,FALSE)</f>
        <v>#N/A</v>
      </c>
      <c r="H344" s="145" t="str">
        <f t="shared" si="4"/>
        <v>#N/A</v>
      </c>
      <c r="I344" s="152" t="str">
        <f>IF($E344&lt;&gt;"",($E344*86400)-(Times_2023!$C331*86400),"")</f>
        <v/>
      </c>
      <c r="K344" s="6"/>
      <c r="L344" s="6"/>
      <c r="M344" s="145"/>
      <c r="N344" s="6"/>
      <c r="O344" s="158"/>
    </row>
    <row r="345" ht="15.75" customHeight="1">
      <c r="A345" s="10"/>
      <c r="B345" s="150"/>
      <c r="C345" s="150"/>
      <c r="D345" s="150"/>
      <c r="E345" s="159"/>
      <c r="G345" s="6" t="str">
        <f>VLOOKUP(A345,Numbers,2,FALSE)</f>
        <v>#N/A</v>
      </c>
      <c r="H345" s="145" t="str">
        <f t="shared" si="4"/>
        <v>#N/A</v>
      </c>
      <c r="I345" s="152" t="str">
        <f>IF($E345&lt;&gt;"",($E345*86400)-(Times_2023!$C332*86400),"")</f>
        <v/>
      </c>
      <c r="K345" s="6"/>
      <c r="L345" s="6"/>
      <c r="M345" s="145"/>
      <c r="N345" s="6"/>
      <c r="O345" s="170"/>
    </row>
    <row r="346" ht="15.75" customHeight="1">
      <c r="A346" s="10"/>
      <c r="B346" s="150"/>
      <c r="C346" s="150"/>
      <c r="D346" s="150"/>
      <c r="E346" s="159"/>
      <c r="G346" s="6" t="str">
        <f>VLOOKUP(A346,Numbers,2,FALSE)</f>
        <v>#N/A</v>
      </c>
      <c r="H346" s="145" t="str">
        <f t="shared" si="4"/>
        <v>#N/A</v>
      </c>
      <c r="I346" s="152" t="str">
        <f>IF($E346&lt;&gt;"",($E346*86400)-(Times_2023!$C333*86400),"")</f>
        <v/>
      </c>
      <c r="K346" s="6"/>
      <c r="L346" s="6"/>
      <c r="M346" s="145"/>
      <c r="N346" s="6"/>
      <c r="O346" s="158"/>
    </row>
    <row r="347" ht="15.75" customHeight="1">
      <c r="A347" s="10"/>
      <c r="B347" s="150"/>
      <c r="C347" s="150"/>
      <c r="D347" s="174"/>
      <c r="E347" s="159"/>
      <c r="G347" s="6" t="str">
        <f>VLOOKUP(A347,Numbers,2,FALSE)</f>
        <v>#N/A</v>
      </c>
      <c r="H347" s="145" t="str">
        <f t="shared" si="4"/>
        <v>#N/A</v>
      </c>
      <c r="I347" s="152" t="str">
        <f>IF($E347&lt;&gt;"",($E347*86400)-(Times_2023!$C334*86400),"")</f>
        <v/>
      </c>
      <c r="K347" s="6"/>
      <c r="L347" s="6"/>
      <c r="N347" s="6"/>
      <c r="O347" s="158"/>
    </row>
    <row r="348" ht="15.75" customHeight="1">
      <c r="A348" s="176"/>
      <c r="B348" s="150"/>
      <c r="C348" s="150"/>
      <c r="D348" s="174"/>
      <c r="E348" s="160"/>
      <c r="G348" s="6" t="str">
        <f>VLOOKUP(A348,Numbers,2,FALSE)</f>
        <v>#N/A</v>
      </c>
      <c r="H348" s="145" t="str">
        <f>IF(C348=G348,"","***")</f>
        <v>#N/A</v>
      </c>
      <c r="I348" s="152" t="str">
        <f>IF($E348&lt;&gt;"",($E348*86400)-(Times_2023!$C335*86400),"")</f>
        <v/>
      </c>
      <c r="K348" s="6"/>
      <c r="L348" s="6"/>
      <c r="M348" s="145"/>
      <c r="N348" s="6"/>
      <c r="O348" s="158"/>
    </row>
    <row r="349" ht="15.75" customHeight="1">
      <c r="A349" s="10"/>
      <c r="B349" s="150"/>
      <c r="C349" s="174"/>
      <c r="D349" s="174"/>
      <c r="E349" s="178"/>
      <c r="G349" s="6" t="str">
        <f>VLOOKUP(A349,Numbers,2,FALSE)</f>
        <v>#N/A</v>
      </c>
      <c r="H349" s="145" t="str">
        <f t="shared" ref="H349:H361" si="5">IF(B349=G349,"","***")</f>
        <v>#N/A</v>
      </c>
      <c r="I349" s="152" t="str">
        <f>IF($E349&lt;&gt;"",($E349*86400)-(Times_2023!$C336*86400),"")</f>
        <v/>
      </c>
      <c r="K349" s="6"/>
      <c r="L349" s="6"/>
      <c r="M349" s="145"/>
      <c r="N349" s="6"/>
      <c r="O349" s="158"/>
    </row>
    <row r="350" ht="15.75" customHeight="1">
      <c r="A350" s="10"/>
      <c r="B350" s="150"/>
      <c r="C350" s="174"/>
      <c r="D350" s="174"/>
      <c r="E350" s="178"/>
      <c r="G350" s="6" t="str">
        <f>VLOOKUP(A350,Numbers,2,FALSE)</f>
        <v>#N/A</v>
      </c>
      <c r="H350" s="145" t="str">
        <f t="shared" si="5"/>
        <v>#N/A</v>
      </c>
      <c r="I350" s="152" t="str">
        <f>IF($E350&lt;&gt;"",($E350*86400)-(Times_2023!$C337*86400),"")</f>
        <v/>
      </c>
      <c r="K350" s="6"/>
      <c r="L350" s="6"/>
      <c r="M350" s="145"/>
      <c r="N350" s="6"/>
      <c r="O350" s="158"/>
    </row>
    <row r="351" ht="15.75" customHeight="1">
      <c r="A351" s="10"/>
      <c r="B351" s="150"/>
      <c r="C351" s="174"/>
      <c r="D351" s="174"/>
      <c r="E351" s="151"/>
      <c r="G351" s="6" t="str">
        <f>VLOOKUP(A351,Numbers,2,FALSE)</f>
        <v>#N/A</v>
      </c>
      <c r="H351" s="145" t="str">
        <f t="shared" si="5"/>
        <v>#N/A</v>
      </c>
      <c r="I351" s="152" t="str">
        <f>IF($E351&lt;&gt;"",($E351*86400)-(Times_2023!$C338*86400),"")</f>
        <v/>
      </c>
      <c r="K351" s="6"/>
      <c r="L351" s="6"/>
      <c r="M351" s="145"/>
      <c r="N351" s="6"/>
      <c r="O351" s="158"/>
    </row>
    <row r="352" ht="15.75" customHeight="1">
      <c r="A352" s="10"/>
      <c r="B352" s="150"/>
      <c r="C352" s="174"/>
      <c r="D352" s="174"/>
      <c r="E352" s="159"/>
      <c r="G352" s="6" t="str">
        <f>VLOOKUP(A352,Numbers,2,FALSE)</f>
        <v>#N/A</v>
      </c>
      <c r="H352" s="145" t="str">
        <f t="shared" si="5"/>
        <v>#N/A</v>
      </c>
      <c r="I352" s="152" t="str">
        <f>IF($E352&lt;&gt;"",($E352*86400)-(Times_2023!$C339*86400),"")</f>
        <v/>
      </c>
      <c r="K352" s="6"/>
      <c r="L352" s="6"/>
      <c r="M352" s="145"/>
      <c r="N352" s="6"/>
      <c r="O352" s="158"/>
    </row>
    <row r="353" ht="15.75" customHeight="1">
      <c r="A353" s="10"/>
      <c r="B353" s="150"/>
      <c r="C353" s="150"/>
      <c r="D353" s="174"/>
      <c r="E353" s="178"/>
      <c r="G353" s="6" t="str">
        <f>VLOOKUP(A353,Numbers,2,FALSE)</f>
        <v>#N/A</v>
      </c>
      <c r="H353" s="145" t="str">
        <f t="shared" si="5"/>
        <v>#N/A</v>
      </c>
      <c r="I353" s="152" t="str">
        <f>IF($E353&lt;&gt;"",($E353*86400)-(Times_2023!$C340*86400),"")</f>
        <v/>
      </c>
      <c r="K353" s="6"/>
      <c r="L353" s="6"/>
      <c r="N353" s="6"/>
      <c r="O353" s="158"/>
    </row>
    <row r="354" ht="15.75" customHeight="1">
      <c r="A354" s="10"/>
      <c r="B354" s="150"/>
      <c r="C354" s="150"/>
      <c r="D354" s="174"/>
      <c r="E354" s="178"/>
      <c r="G354" s="6" t="str">
        <f>VLOOKUP(A354,Numbers,2,FALSE)</f>
        <v>#N/A</v>
      </c>
      <c r="H354" s="145" t="str">
        <f t="shared" si="5"/>
        <v>#N/A</v>
      </c>
      <c r="I354" s="152" t="str">
        <f>IF($E354&lt;&gt;"",($E354*86400)-(Times_2023!$C341*86400),"")</f>
        <v/>
      </c>
      <c r="K354" s="6"/>
      <c r="L354" s="6"/>
      <c r="M354" s="145"/>
      <c r="N354" s="6"/>
      <c r="O354" s="158"/>
    </row>
    <row r="355" ht="15.75" customHeight="1">
      <c r="A355" s="10"/>
      <c r="B355" s="150"/>
      <c r="C355" s="150"/>
      <c r="D355" s="174"/>
      <c r="E355" s="178"/>
      <c r="G355" s="6" t="str">
        <f>VLOOKUP(A355,Numbers,2,FALSE)</f>
        <v>#N/A</v>
      </c>
      <c r="H355" s="145" t="str">
        <f t="shared" si="5"/>
        <v>#N/A</v>
      </c>
      <c r="I355" s="152" t="str">
        <f>IF($E355&lt;&gt;"",($E355*86400)-(Times_2023!$C342*86400),"")</f>
        <v/>
      </c>
      <c r="K355" s="6"/>
      <c r="L355" s="6"/>
      <c r="M355" s="145"/>
      <c r="N355" s="170"/>
      <c r="O355" s="158"/>
    </row>
    <row r="356" ht="15.75" customHeight="1">
      <c r="A356" s="10"/>
      <c r="B356" s="150"/>
      <c r="C356" s="150"/>
      <c r="D356" s="174"/>
      <c r="E356" s="178"/>
      <c r="G356" s="6" t="str">
        <f>VLOOKUP(A356,Numbers,2,FALSE)</f>
        <v>#N/A</v>
      </c>
      <c r="H356" s="145" t="str">
        <f t="shared" si="5"/>
        <v>#N/A</v>
      </c>
      <c r="I356" s="152" t="str">
        <f>IF($E356&lt;&gt;"",($E356*86400)-(Times_2023!$C343*86400),"")</f>
        <v/>
      </c>
      <c r="K356" s="6"/>
      <c r="L356" s="6"/>
      <c r="M356" s="145"/>
      <c r="N356" s="6"/>
      <c r="O356" s="158"/>
    </row>
    <row r="357" ht="15.75" customHeight="1">
      <c r="A357" s="10"/>
      <c r="B357" s="150"/>
      <c r="C357" s="174"/>
      <c r="D357" s="174"/>
      <c r="E357" s="159"/>
      <c r="G357" s="6" t="str">
        <f>VLOOKUP(A357,Numbers,2,FALSE)</f>
        <v>#N/A</v>
      </c>
      <c r="H357" s="145" t="str">
        <f t="shared" si="5"/>
        <v>#N/A</v>
      </c>
      <c r="I357" s="152" t="str">
        <f>IF($E357&lt;&gt;"",($E357*86400)-(Times_2023!$C344*86400),"")</f>
        <v/>
      </c>
      <c r="K357" s="6"/>
      <c r="L357" s="6"/>
      <c r="M357" s="145"/>
      <c r="N357" s="6"/>
      <c r="O357" s="158"/>
    </row>
    <row r="358" ht="15.75" customHeight="1">
      <c r="A358" s="10"/>
      <c r="B358" s="150"/>
      <c r="C358" s="150"/>
      <c r="D358" s="150"/>
      <c r="E358" s="160"/>
      <c r="G358" s="6" t="str">
        <f>VLOOKUP(A358,Numbers,2,FALSE)</f>
        <v>#N/A</v>
      </c>
      <c r="H358" s="145" t="str">
        <f t="shared" si="5"/>
        <v>#N/A</v>
      </c>
      <c r="I358" s="152" t="str">
        <f>IF($E358&lt;&gt;"",($E358*86400)-(Times_2023!$C345*86400),"")</f>
        <v/>
      </c>
      <c r="K358" s="6"/>
      <c r="L358" s="6"/>
      <c r="M358" s="145"/>
      <c r="N358" s="6"/>
      <c r="O358" s="158"/>
    </row>
    <row r="359" ht="15.75" customHeight="1">
      <c r="A359" s="10"/>
      <c r="B359" s="150"/>
      <c r="C359" s="150"/>
      <c r="D359" s="174"/>
      <c r="E359" s="178"/>
      <c r="G359" s="6" t="str">
        <f>VLOOKUP(A359,Numbers,2,FALSE)</f>
        <v>#N/A</v>
      </c>
      <c r="H359" s="145" t="str">
        <f t="shared" si="5"/>
        <v>#N/A</v>
      </c>
      <c r="I359" s="152" t="str">
        <f>IF($E359&lt;&gt;"",($E359*86400)-(Times_2023!$C346*86400),"")</f>
        <v/>
      </c>
      <c r="K359" s="6"/>
      <c r="L359" s="6"/>
      <c r="N359" s="6"/>
      <c r="O359" s="158"/>
    </row>
    <row r="360" ht="15.75" customHeight="1">
      <c r="A360" s="10"/>
      <c r="B360" s="150"/>
      <c r="C360" s="150"/>
      <c r="D360" s="174"/>
      <c r="E360" s="178"/>
      <c r="G360" s="6" t="str">
        <f>VLOOKUP(A360,Numbers,2,FALSE)</f>
        <v>#N/A</v>
      </c>
      <c r="H360" s="145" t="str">
        <f t="shared" si="5"/>
        <v>#N/A</v>
      </c>
      <c r="I360" s="152" t="str">
        <f>IF($E360&lt;&gt;"",($E360*86400)-(Times_2023!$C347*86400),"")</f>
        <v/>
      </c>
      <c r="K360" s="6"/>
      <c r="L360" s="6"/>
      <c r="N360" s="6"/>
      <c r="O360" s="158"/>
    </row>
    <row r="361" ht="15.75" customHeight="1">
      <c r="A361" s="10"/>
      <c r="B361" s="150"/>
      <c r="C361" s="174"/>
      <c r="D361" s="174"/>
      <c r="E361" s="159"/>
      <c r="G361" s="6"/>
      <c r="H361" s="145" t="str">
        <f t="shared" si="5"/>
        <v/>
      </c>
      <c r="K361" s="6"/>
      <c r="L361" s="6"/>
      <c r="N361" s="6"/>
      <c r="O361" s="158"/>
    </row>
    <row r="362" ht="15.75" customHeight="1">
      <c r="A362" s="10"/>
      <c r="B362" s="150"/>
      <c r="C362" s="174"/>
      <c r="D362" s="174"/>
      <c r="E362" s="159"/>
      <c r="G362" s="6"/>
      <c r="K362" s="6"/>
      <c r="L362" s="6"/>
      <c r="M362" s="145"/>
      <c r="N362" s="6"/>
      <c r="O362" s="158"/>
    </row>
    <row r="363" ht="15.75" customHeight="1">
      <c r="A363" s="10"/>
      <c r="B363" s="150"/>
      <c r="C363" s="174"/>
      <c r="D363" s="174"/>
      <c r="E363" s="151"/>
      <c r="G363" s="6" t="str">
        <f>VLOOKUP(A363,Numbers,2,FALSE)</f>
        <v>#N/A</v>
      </c>
      <c r="H363" s="145" t="str">
        <f t="shared" ref="H363:H368" si="6">IF(B363=G363,"","***")</f>
        <v>#N/A</v>
      </c>
      <c r="I363" s="152" t="str">
        <f>IF($E363&lt;&gt;"",($E363*86400)-(Times_2023!$C348*86400),"")</f>
        <v/>
      </c>
      <c r="K363" s="6"/>
      <c r="L363" s="6"/>
      <c r="M363" s="145"/>
      <c r="N363" s="6"/>
      <c r="O363" s="158"/>
    </row>
    <row r="364" ht="15.75" customHeight="1">
      <c r="A364" s="10"/>
      <c r="B364" s="150"/>
      <c r="C364" s="174"/>
      <c r="D364" s="174"/>
      <c r="E364" s="160"/>
      <c r="G364" s="6" t="str">
        <f>VLOOKUP(A364,Numbers,2,FALSE)</f>
        <v>#N/A</v>
      </c>
      <c r="H364" s="145" t="str">
        <f t="shared" si="6"/>
        <v>#N/A</v>
      </c>
      <c r="I364" s="152" t="str">
        <f>IF($E364&lt;&gt;"",($E364*86400)-(Times_2023!$C349*86400),"")</f>
        <v/>
      </c>
      <c r="K364" s="6"/>
      <c r="L364" s="6"/>
      <c r="N364" s="6"/>
      <c r="O364" s="158"/>
    </row>
    <row r="365" ht="15.75" customHeight="1">
      <c r="A365" s="10"/>
      <c r="B365" s="150"/>
      <c r="C365" s="174"/>
      <c r="D365" s="174"/>
      <c r="E365" s="159"/>
      <c r="G365" s="6" t="str">
        <f>VLOOKUP(A365,Numbers,2,FALSE)</f>
        <v>#N/A</v>
      </c>
      <c r="H365" s="145" t="str">
        <f t="shared" si="6"/>
        <v>#N/A</v>
      </c>
      <c r="I365" s="152" t="str">
        <f>IF($E365&lt;&gt;"",($E365*86400)-(Times_2023!$C350*86400),"")</f>
        <v/>
      </c>
      <c r="K365" s="6"/>
      <c r="L365" s="6"/>
      <c r="M365" s="145"/>
      <c r="N365" s="6"/>
      <c r="O365" s="158"/>
    </row>
    <row r="366" ht="15.75" customHeight="1">
      <c r="A366" s="10"/>
      <c r="B366" s="150"/>
      <c r="C366" s="150"/>
      <c r="D366" s="150"/>
      <c r="E366" s="159"/>
      <c r="G366" s="6" t="str">
        <f>VLOOKUP(A366,Numbers,2,FALSE)</f>
        <v>#N/A</v>
      </c>
      <c r="H366" s="145" t="str">
        <f t="shared" si="6"/>
        <v>#N/A</v>
      </c>
      <c r="I366" s="152" t="str">
        <f>IF($E366&lt;&gt;"",($E366*86400)-(Times_2023!$C351*86400),"")</f>
        <v/>
      </c>
      <c r="K366" s="6"/>
      <c r="L366" s="6"/>
      <c r="M366" s="145"/>
      <c r="N366" s="6"/>
      <c r="O366" s="158"/>
    </row>
    <row r="367" ht="15.75" customHeight="1">
      <c r="A367" s="10"/>
      <c r="B367" s="150"/>
      <c r="C367" s="150"/>
      <c r="D367" s="174"/>
      <c r="E367" s="159"/>
      <c r="G367" s="6" t="str">
        <f>VLOOKUP(A367,Numbers,2,FALSE)</f>
        <v>#N/A</v>
      </c>
      <c r="H367" s="145" t="str">
        <f t="shared" si="6"/>
        <v>#N/A</v>
      </c>
      <c r="I367" s="152" t="str">
        <f>IF($E367&lt;&gt;"",($E367*86400)-(Times_2023!$C352*86400),"")</f>
        <v/>
      </c>
      <c r="K367" s="6"/>
      <c r="L367" s="6"/>
      <c r="M367" s="145"/>
      <c r="N367" s="6"/>
      <c r="O367" s="158"/>
    </row>
    <row r="368" ht="15.75" customHeight="1">
      <c r="A368" s="10"/>
      <c r="B368" s="150"/>
      <c r="C368" s="150"/>
      <c r="D368" s="150"/>
      <c r="E368" s="178"/>
      <c r="G368" s="6" t="str">
        <f>VLOOKUP(A368,Numbers,2,FALSE)</f>
        <v>#N/A</v>
      </c>
      <c r="H368" s="145" t="str">
        <f t="shared" si="6"/>
        <v>#N/A</v>
      </c>
      <c r="I368" s="152" t="str">
        <f>IF($E368&lt;&gt;"",($E368*86400)-(Times_2023!$C353*86400),"")</f>
        <v/>
      </c>
      <c r="K368" s="6"/>
      <c r="L368" s="6"/>
      <c r="M368" s="145"/>
      <c r="N368" s="6"/>
      <c r="O368" s="158"/>
    </row>
    <row r="369" ht="15.75" customHeight="1">
      <c r="A369" s="176"/>
      <c r="B369" s="150"/>
      <c r="C369" s="150"/>
      <c r="D369" s="174"/>
      <c r="E369" s="160"/>
      <c r="G369" s="6" t="str">
        <f>VLOOKUP(A369,Numbers,2,FALSE)</f>
        <v>#N/A</v>
      </c>
      <c r="H369" s="145" t="str">
        <f>IF(C369=G369,"","***")</f>
        <v>#N/A</v>
      </c>
      <c r="I369" s="152" t="str">
        <f>IF($E369&lt;&gt;"",($E369*86400)-(Times_2023!$C354*86400),"")</f>
        <v/>
      </c>
      <c r="K369" s="6"/>
      <c r="L369" s="6"/>
      <c r="M369" s="145"/>
      <c r="N369" s="6"/>
      <c r="O369" s="158"/>
    </row>
    <row r="370" ht="15.75" customHeight="1">
      <c r="A370" s="10"/>
      <c r="B370" s="150"/>
      <c r="C370" s="150"/>
      <c r="D370" s="174"/>
      <c r="E370" s="159"/>
      <c r="G370" s="6" t="str">
        <f>VLOOKUP(A370,Numbers,2,FALSE)</f>
        <v>#N/A</v>
      </c>
      <c r="H370" s="145" t="str">
        <f t="shared" ref="H370:H379" si="7">IF(B370=G370,"","***")</f>
        <v>#N/A</v>
      </c>
      <c r="I370" s="152" t="str">
        <f>IF($E370&lt;&gt;"",($E370*86400)-(Times_2023!$C355*86400),"")</f>
        <v/>
      </c>
      <c r="K370" s="6"/>
      <c r="L370" s="6"/>
      <c r="M370" s="145"/>
      <c r="N370" s="6"/>
      <c r="O370" s="158"/>
    </row>
    <row r="371" ht="15.75" customHeight="1">
      <c r="A371" s="10"/>
      <c r="B371" s="150"/>
      <c r="C371" s="150"/>
      <c r="D371" s="174"/>
      <c r="E371" s="159"/>
      <c r="G371" s="6" t="str">
        <f>VLOOKUP(A371,Numbers,2,FALSE)</f>
        <v>#N/A</v>
      </c>
      <c r="H371" s="145" t="str">
        <f t="shared" si="7"/>
        <v>#N/A</v>
      </c>
      <c r="I371" s="152" t="str">
        <f>IF($E371&lt;&gt;"",($E371*86400)-(Times_2023!$C356*86400),"")</f>
        <v/>
      </c>
      <c r="K371" s="6"/>
      <c r="L371" s="6"/>
      <c r="M371" s="145"/>
      <c r="N371" s="6"/>
      <c r="O371" s="170"/>
    </row>
    <row r="372" ht="15.75" customHeight="1">
      <c r="A372" s="10"/>
      <c r="B372" s="150"/>
      <c r="C372" s="150"/>
      <c r="D372" s="150"/>
      <c r="E372" s="159"/>
      <c r="G372" s="6" t="str">
        <f>VLOOKUP(A372,Numbers,2,FALSE)</f>
        <v>#N/A</v>
      </c>
      <c r="H372" s="145" t="str">
        <f t="shared" si="7"/>
        <v>#N/A</v>
      </c>
      <c r="I372" s="152" t="str">
        <f>IF($E372&lt;&gt;"",($E372*86400)-(Times_2023!$C357*86400),"")</f>
        <v/>
      </c>
      <c r="K372" s="6"/>
      <c r="L372" s="6"/>
      <c r="M372" s="145"/>
      <c r="N372" s="6"/>
      <c r="O372" s="158"/>
    </row>
    <row r="373" ht="15.75" customHeight="1">
      <c r="A373" s="10"/>
      <c r="B373" s="150"/>
      <c r="C373" s="150"/>
      <c r="D373" s="174"/>
      <c r="E373" s="178"/>
      <c r="G373" s="6" t="str">
        <f>VLOOKUP(A373,Numbers,2,FALSE)</f>
        <v>#N/A</v>
      </c>
      <c r="H373" s="145" t="str">
        <f t="shared" si="7"/>
        <v>#N/A</v>
      </c>
      <c r="I373" s="152" t="str">
        <f>IF($E373&lt;&gt;"",($E373*86400)-(Times_2023!$C358*86400),"")</f>
        <v/>
      </c>
      <c r="K373" s="6"/>
      <c r="L373" s="6"/>
      <c r="M373" s="145"/>
      <c r="N373" s="6"/>
      <c r="O373" s="170"/>
    </row>
    <row r="374" ht="15.75" customHeight="1">
      <c r="A374" s="10"/>
      <c r="B374" s="150"/>
      <c r="C374" s="150"/>
      <c r="D374" s="150"/>
      <c r="E374" s="178"/>
      <c r="G374" s="6" t="str">
        <f>VLOOKUP(A374,Numbers,2,FALSE)</f>
        <v>#N/A</v>
      </c>
      <c r="H374" s="145" t="str">
        <f t="shared" si="7"/>
        <v>#N/A</v>
      </c>
      <c r="I374" s="152" t="str">
        <f>IF($E374&lt;&gt;"",($E374*86400)-(Times_2023!$C359*86400),"")</f>
        <v/>
      </c>
      <c r="K374" s="6"/>
      <c r="L374" s="6"/>
      <c r="M374" s="145"/>
      <c r="N374" s="6"/>
      <c r="O374" s="170"/>
    </row>
    <row r="375" ht="15.75" customHeight="1">
      <c r="A375" s="10"/>
      <c r="B375" s="150"/>
      <c r="C375" s="150"/>
      <c r="D375" s="174"/>
      <c r="E375" s="159"/>
      <c r="G375" s="6" t="str">
        <f>VLOOKUP(A375,Numbers,2,FALSE)</f>
        <v>#N/A</v>
      </c>
      <c r="H375" s="145" t="str">
        <f t="shared" si="7"/>
        <v>#N/A</v>
      </c>
      <c r="I375" s="152" t="str">
        <f>IF($E375&lt;&gt;"",($E375*86400)-(Times_2023!$C360*86400),"")</f>
        <v/>
      </c>
      <c r="K375" s="6"/>
      <c r="L375" s="6"/>
      <c r="N375" s="6"/>
      <c r="O375" s="158"/>
    </row>
    <row r="376" ht="15.75" customHeight="1">
      <c r="A376" s="10"/>
      <c r="B376" s="150"/>
      <c r="C376" s="150"/>
      <c r="D376" s="174"/>
      <c r="E376" s="159"/>
      <c r="G376" s="6" t="str">
        <f>VLOOKUP(A376,Numbers,2,FALSE)</f>
        <v>#N/A</v>
      </c>
      <c r="H376" s="145" t="str">
        <f t="shared" si="7"/>
        <v>#N/A</v>
      </c>
      <c r="I376" s="152" t="str">
        <f>IF($E376&lt;&gt;"",($E376*86400)-(Times_2023!$C361*86400),"")</f>
        <v/>
      </c>
      <c r="K376" s="6"/>
      <c r="L376" s="6"/>
      <c r="N376" s="6"/>
      <c r="O376" s="158"/>
    </row>
    <row r="377" ht="15.75" customHeight="1">
      <c r="A377" s="10"/>
      <c r="B377" s="150"/>
      <c r="C377" s="150"/>
      <c r="D377" s="174"/>
      <c r="E377" s="178"/>
      <c r="G377" s="6" t="str">
        <f>VLOOKUP(A377,Numbers,2,FALSE)</f>
        <v>#N/A</v>
      </c>
      <c r="H377" s="145" t="str">
        <f t="shared" si="7"/>
        <v>#N/A</v>
      </c>
      <c r="I377" s="152" t="str">
        <f>IF($E377&lt;&gt;"",($E377*86400)-(Times_2023!$C362*86400),"")</f>
        <v/>
      </c>
      <c r="K377" s="6"/>
      <c r="L377" s="6"/>
      <c r="M377" s="145"/>
      <c r="N377" s="6"/>
      <c r="O377" s="154"/>
    </row>
    <row r="378" ht="15.75" customHeight="1">
      <c r="A378" s="10"/>
      <c r="B378" s="150"/>
      <c r="C378" s="150"/>
      <c r="D378" s="150"/>
      <c r="E378" s="160"/>
      <c r="G378" s="6" t="str">
        <f>VLOOKUP(A378,Numbers,2,FALSE)</f>
        <v>#N/A</v>
      </c>
      <c r="H378" s="145" t="str">
        <f t="shared" si="7"/>
        <v>#N/A</v>
      </c>
      <c r="I378" s="152" t="str">
        <f>IF($E378&lt;&gt;"",($E378*86400)-(Times_2023!$C363*86400),"")</f>
        <v/>
      </c>
      <c r="K378" s="6"/>
      <c r="L378" s="6"/>
      <c r="N378" s="6"/>
      <c r="O378" s="158"/>
    </row>
    <row r="379" ht="15.75" customHeight="1">
      <c r="A379" s="10"/>
      <c r="B379" s="150"/>
      <c r="C379" s="150"/>
      <c r="D379" s="150"/>
      <c r="E379" s="159"/>
      <c r="G379" s="6" t="str">
        <f>VLOOKUP(A379,Numbers,2,FALSE)</f>
        <v>#N/A</v>
      </c>
      <c r="H379" s="145" t="str">
        <f t="shared" si="7"/>
        <v>#N/A</v>
      </c>
      <c r="I379" s="152" t="str">
        <f>IF($E379&lt;&gt;"",($E379*86400)-(Times_2023!$C364*86400),"")</f>
        <v/>
      </c>
      <c r="K379" s="6"/>
      <c r="L379" s="6"/>
      <c r="N379" s="6"/>
      <c r="O379" s="158"/>
    </row>
    <row r="380" ht="15.75" customHeight="1">
      <c r="A380" s="10"/>
      <c r="B380" s="150"/>
      <c r="C380" s="174"/>
      <c r="D380" s="174"/>
      <c r="E380" s="159"/>
      <c r="G380" s="6"/>
      <c r="H380" s="145" t="str">
        <f>IF(B380=G381,"","***")</f>
        <v>#N/A</v>
      </c>
      <c r="K380" s="6"/>
      <c r="L380" s="6"/>
      <c r="M380" s="145"/>
      <c r="N380" s="6"/>
      <c r="O380" s="158"/>
    </row>
    <row r="381" ht="15.75" customHeight="1">
      <c r="A381" s="10"/>
      <c r="B381" s="150"/>
      <c r="C381" s="150"/>
      <c r="D381" s="174"/>
      <c r="E381" s="159"/>
      <c r="G381" s="6" t="str">
        <f>VLOOKUP(A381,Numbers,2,FALSE)</f>
        <v>#N/A</v>
      </c>
      <c r="H381" s="145" t="str">
        <f>IF(B381=G381,"","***")</f>
        <v>#N/A</v>
      </c>
      <c r="I381" s="152" t="str">
        <f>IF($E381&lt;&gt;"",($E381*86400)-(Times_2023!$C365*86400),"")</f>
        <v/>
      </c>
      <c r="K381" s="6"/>
      <c r="L381" s="6"/>
      <c r="M381" s="145"/>
      <c r="N381" s="6"/>
      <c r="O381" s="158"/>
    </row>
    <row r="382" ht="15.75" customHeight="1">
      <c r="A382" s="10"/>
      <c r="B382" s="150"/>
      <c r="C382" s="174"/>
      <c r="D382" s="150"/>
      <c r="E382" s="159"/>
      <c r="G382" s="6"/>
      <c r="I382" s="152" t="str">
        <f>IF($E382&lt;&gt;"",($E382*86400)-(Times_2023!$C366*86400),"")</f>
        <v/>
      </c>
      <c r="K382" s="6"/>
      <c r="L382" s="6"/>
      <c r="M382" s="145"/>
      <c r="N382" s="6"/>
      <c r="O382" s="158"/>
    </row>
    <row r="383" ht="15.75" customHeight="1">
      <c r="A383" s="10"/>
      <c r="B383" s="150"/>
      <c r="C383" s="174"/>
      <c r="D383" s="174"/>
      <c r="E383" s="159"/>
      <c r="G383" s="6" t="str">
        <f>VLOOKUP(A383,Numbers,2,FALSE)</f>
        <v>#N/A</v>
      </c>
      <c r="H383" s="145" t="str">
        <f t="shared" ref="H383:H390" si="8">IF(B383=G383,"","***")</f>
        <v>#N/A</v>
      </c>
      <c r="I383" s="152" t="str">
        <f>IF($E383&lt;&gt;"",($E383*86400)-(Times_2023!$C367*86400),"")</f>
        <v/>
      </c>
      <c r="K383" s="6"/>
      <c r="L383" s="6"/>
      <c r="M383" s="145"/>
      <c r="N383" s="6"/>
      <c r="O383" s="158"/>
    </row>
    <row r="384" ht="15.75" customHeight="1">
      <c r="A384" s="10"/>
      <c r="B384" s="150"/>
      <c r="C384" s="167"/>
      <c r="D384" s="174"/>
      <c r="E384" s="177"/>
      <c r="G384" s="6" t="str">
        <f>VLOOKUP(A384,Numbers,2,FALSE)</f>
        <v>#N/A</v>
      </c>
      <c r="H384" s="145" t="str">
        <f t="shared" si="8"/>
        <v>#N/A</v>
      </c>
      <c r="I384" s="152" t="str">
        <f>IF($E384&lt;&gt;"",($E384*86400)-(Times_2023!$C368*86400),"")</f>
        <v/>
      </c>
      <c r="K384" s="6"/>
      <c r="L384" s="6"/>
      <c r="M384" s="145"/>
      <c r="N384" s="6"/>
      <c r="O384" s="170"/>
    </row>
    <row r="385" ht="15.75" customHeight="1">
      <c r="A385" s="10"/>
      <c r="B385" s="150"/>
      <c r="C385" s="167"/>
      <c r="D385" s="150"/>
      <c r="E385" s="154"/>
      <c r="G385" s="6" t="str">
        <f>VLOOKUP(A385,Numbers,2,FALSE)</f>
        <v>#N/A</v>
      </c>
      <c r="H385" s="145" t="str">
        <f t="shared" si="8"/>
        <v>#N/A</v>
      </c>
      <c r="I385" s="152" t="str">
        <f>IF($E385&lt;&gt;"",($E385*86400)-(Times_2023!$C369*86400),"")</f>
        <v/>
      </c>
      <c r="K385" s="6"/>
      <c r="L385" s="6"/>
      <c r="M385" s="145"/>
      <c r="N385" s="6"/>
      <c r="O385" s="158"/>
    </row>
    <row r="386" ht="15.75" customHeight="1">
      <c r="A386" s="10"/>
      <c r="B386" s="150"/>
      <c r="C386" s="145"/>
      <c r="D386" s="174"/>
      <c r="E386" s="164"/>
      <c r="G386" s="6" t="str">
        <f>VLOOKUP(A386,Numbers,2,FALSE)</f>
        <v>#N/A</v>
      </c>
      <c r="H386" s="145" t="str">
        <f t="shared" si="8"/>
        <v>#N/A</v>
      </c>
      <c r="I386" s="152" t="str">
        <f>IF($E386&lt;&gt;"",($E386*86400)-(Times_2023!$C370*86400),"")</f>
        <v/>
      </c>
      <c r="K386" s="6"/>
      <c r="L386" s="6"/>
      <c r="M386" s="145"/>
      <c r="N386" s="6"/>
      <c r="O386" s="158"/>
    </row>
    <row r="387" ht="15.75" customHeight="1">
      <c r="A387" s="10"/>
      <c r="B387" s="150"/>
      <c r="C387" s="167"/>
      <c r="D387" s="174"/>
      <c r="E387" s="154"/>
      <c r="G387" s="6" t="str">
        <f>VLOOKUP(A387,Numbers,2,FALSE)</f>
        <v>#N/A</v>
      </c>
      <c r="H387" s="145" t="str">
        <f t="shared" si="8"/>
        <v>#N/A</v>
      </c>
      <c r="I387" s="152" t="str">
        <f>IF($E387&lt;&gt;"",($E387*86400)-(Times_2023!$C371*86400),"")</f>
        <v/>
      </c>
      <c r="K387" s="6"/>
      <c r="L387" s="6"/>
      <c r="M387" s="145"/>
      <c r="N387" s="6"/>
      <c r="O387" s="158"/>
    </row>
    <row r="388" ht="15.75" customHeight="1">
      <c r="A388" s="10"/>
      <c r="B388" s="150"/>
      <c r="C388" s="167"/>
      <c r="D388" s="145"/>
      <c r="E388" s="177"/>
      <c r="G388" s="6" t="str">
        <f>VLOOKUP(A388,Numbers,2,FALSE)</f>
        <v>#N/A</v>
      </c>
      <c r="H388" s="145" t="str">
        <f t="shared" si="8"/>
        <v>#N/A</v>
      </c>
      <c r="I388" s="152" t="str">
        <f>IF($E388&lt;&gt;"",($E388*86400)-(Times_2023!$C372*86400),"")</f>
        <v/>
      </c>
      <c r="K388" s="6"/>
      <c r="L388" s="6"/>
      <c r="M388" s="145"/>
      <c r="N388" s="6"/>
      <c r="O388" s="158"/>
    </row>
    <row r="389" ht="15.75" customHeight="1">
      <c r="A389" s="10"/>
      <c r="B389" s="150"/>
      <c r="C389" s="167"/>
      <c r="D389" s="145"/>
      <c r="E389" s="154"/>
      <c r="G389" s="6" t="str">
        <f>VLOOKUP(A389,Numbers,2,FALSE)</f>
        <v>#N/A</v>
      </c>
      <c r="H389" s="145" t="str">
        <f t="shared" si="8"/>
        <v>#N/A</v>
      </c>
      <c r="I389" s="152" t="str">
        <f>IF($E389&lt;&gt;"",($E389*86400)-(Times_2023!$C373*86400),"")</f>
        <v/>
      </c>
      <c r="K389" s="6"/>
      <c r="L389" s="6"/>
      <c r="M389" s="145"/>
      <c r="N389" s="6"/>
      <c r="O389" s="158"/>
    </row>
    <row r="390" ht="15.75" customHeight="1">
      <c r="A390" s="10"/>
      <c r="B390" s="150"/>
      <c r="C390" s="167"/>
      <c r="D390" s="145"/>
      <c r="E390" s="177"/>
      <c r="G390" s="6" t="str">
        <f>VLOOKUP(A390,Numbers,2,FALSE)</f>
        <v>#N/A</v>
      </c>
      <c r="H390" s="145" t="str">
        <f t="shared" si="8"/>
        <v>#N/A</v>
      </c>
      <c r="I390" s="152" t="str">
        <f>IF($E390&lt;&gt;"",($E390*86400)-(Times_2023!$C374*86400),"")</f>
        <v/>
      </c>
      <c r="K390" s="6"/>
      <c r="L390" s="6"/>
      <c r="M390" s="144"/>
      <c r="N390" s="6"/>
      <c r="O390" s="146"/>
    </row>
    <row r="391" ht="15.75" customHeight="1">
      <c r="A391" s="10"/>
      <c r="B391" s="150"/>
      <c r="C391" s="145"/>
      <c r="D391" s="145"/>
      <c r="E391" s="154"/>
      <c r="G391" s="6"/>
      <c r="I391" s="152"/>
      <c r="K391" s="6"/>
      <c r="L391" s="6"/>
      <c r="M391" s="144"/>
      <c r="N391" s="6"/>
      <c r="O391" s="146"/>
    </row>
    <row r="392" ht="15.75" customHeight="1">
      <c r="A392" s="10"/>
      <c r="B392" s="150"/>
      <c r="C392" s="145"/>
      <c r="D392" s="145"/>
      <c r="E392" s="154"/>
      <c r="G392" s="6"/>
      <c r="K392" s="6"/>
      <c r="L392" s="6"/>
      <c r="M392" s="144"/>
      <c r="N392" s="6"/>
      <c r="O392" s="146"/>
    </row>
    <row r="393" ht="15.75" customHeight="1">
      <c r="A393" s="10"/>
      <c r="B393" s="150"/>
      <c r="C393" s="167"/>
      <c r="D393" s="145"/>
      <c r="E393" s="177"/>
      <c r="G393" s="6" t="str">
        <f>VLOOKUP(A393,Numbers,2,FALSE)</f>
        <v>#N/A</v>
      </c>
      <c r="H393" s="145" t="str">
        <f t="shared" ref="H393:H403" si="9">IF(B393=G393,"","***")</f>
        <v>#N/A</v>
      </c>
      <c r="I393" s="152" t="str">
        <f>IF($E393&lt;&gt;"",($E393*86400)-(Times_2023!$C375*86400),"")</f>
        <v/>
      </c>
      <c r="K393" s="6"/>
      <c r="L393" s="6"/>
      <c r="M393" s="144"/>
      <c r="N393" s="6"/>
      <c r="O393" s="146"/>
    </row>
    <row r="394" ht="15.75" customHeight="1">
      <c r="A394" s="10"/>
      <c r="B394" s="150"/>
      <c r="C394" s="145"/>
      <c r="D394" s="145"/>
      <c r="E394" s="163"/>
      <c r="G394" s="6" t="str">
        <f>VLOOKUP(A394,Numbers,2,FALSE)</f>
        <v>#N/A</v>
      </c>
      <c r="H394" s="145" t="str">
        <f t="shared" si="9"/>
        <v>#N/A</v>
      </c>
      <c r="I394" s="152" t="str">
        <f>IF($E394&lt;&gt;"",($E394*86400)-(Times_2023!$C376*86400),"")</f>
        <v/>
      </c>
      <c r="K394" s="6"/>
      <c r="L394" s="6"/>
      <c r="M394" s="144"/>
      <c r="N394" s="6"/>
      <c r="O394" s="146"/>
    </row>
    <row r="395" ht="15.75" customHeight="1">
      <c r="A395" s="10"/>
      <c r="B395" s="150"/>
      <c r="C395" s="167"/>
      <c r="D395" s="145"/>
      <c r="E395" s="163"/>
      <c r="G395" s="6" t="str">
        <f>VLOOKUP(A395,Numbers,2,FALSE)</f>
        <v>#N/A</v>
      </c>
      <c r="H395" s="145" t="str">
        <f t="shared" si="9"/>
        <v>#N/A</v>
      </c>
      <c r="I395" s="152" t="str">
        <f>IF($E395&lt;&gt;"",($E395*86400)-(Times_2023!$C377*86400),"")</f>
        <v/>
      </c>
      <c r="K395" s="6"/>
      <c r="L395" s="6"/>
      <c r="M395" s="144"/>
      <c r="N395" s="6"/>
      <c r="O395" s="146"/>
    </row>
    <row r="396" ht="15.75" customHeight="1">
      <c r="A396" s="10"/>
      <c r="B396" s="150"/>
      <c r="C396" s="167"/>
      <c r="D396" s="145"/>
      <c r="E396" s="163"/>
      <c r="G396" s="6" t="str">
        <f>VLOOKUP(A396,Numbers,2,FALSE)</f>
        <v>#N/A</v>
      </c>
      <c r="H396" s="145" t="str">
        <f t="shared" si="9"/>
        <v>#N/A</v>
      </c>
      <c r="I396" s="152" t="str">
        <f>IF($E396&lt;&gt;"",($E396*86400)-(Times_2023!$C378*86400),"")</f>
        <v/>
      </c>
      <c r="K396" s="6"/>
      <c r="L396" s="6"/>
      <c r="M396" s="144"/>
      <c r="N396" s="6"/>
      <c r="O396" s="146"/>
    </row>
    <row r="397" ht="15.75" customHeight="1">
      <c r="A397" s="10"/>
      <c r="B397" s="150"/>
      <c r="C397" s="167"/>
      <c r="D397" s="145"/>
      <c r="E397" s="154"/>
      <c r="G397" s="6" t="str">
        <f>VLOOKUP(A397,Numbers,2,FALSE)</f>
        <v>#N/A</v>
      </c>
      <c r="H397" s="145" t="str">
        <f t="shared" si="9"/>
        <v>#N/A</v>
      </c>
      <c r="I397" s="152" t="str">
        <f>IF($E397&lt;&gt;"",($E397*86400)-(Times_2023!$C379*86400),"")</f>
        <v/>
      </c>
      <c r="K397" s="6"/>
      <c r="L397" s="6"/>
      <c r="M397" s="144"/>
      <c r="N397" s="6"/>
      <c r="O397" s="146"/>
    </row>
    <row r="398" ht="15.75" customHeight="1">
      <c r="A398" s="10"/>
      <c r="B398" s="150"/>
      <c r="C398" s="167"/>
      <c r="D398" s="145"/>
      <c r="E398" s="154"/>
      <c r="G398" s="6" t="str">
        <f>VLOOKUP(A398,Numbers,2,FALSE)</f>
        <v>#N/A</v>
      </c>
      <c r="H398" s="145" t="str">
        <f t="shared" si="9"/>
        <v>#N/A</v>
      </c>
      <c r="I398" s="152" t="str">
        <f>IF($E398&lt;&gt;"",($E398*86400)-(Times_2023!$C380*86400),"")</f>
        <v/>
      </c>
      <c r="K398" s="6"/>
      <c r="L398" s="6"/>
      <c r="M398" s="144"/>
      <c r="N398" s="6"/>
      <c r="O398" s="146"/>
    </row>
    <row r="399" ht="15.75" customHeight="1">
      <c r="A399" s="10"/>
      <c r="B399" s="150"/>
      <c r="C399" s="167"/>
      <c r="D399" s="145"/>
      <c r="E399" s="163"/>
      <c r="G399" s="6" t="str">
        <f>VLOOKUP(A399,Numbers,2,FALSE)</f>
        <v>#N/A</v>
      </c>
      <c r="H399" s="145" t="str">
        <f t="shared" si="9"/>
        <v>#N/A</v>
      </c>
      <c r="I399" s="152" t="str">
        <f>IF($E399&lt;&gt;"",($E399*86400)-(Times_2023!$C381*86400),"")</f>
        <v/>
      </c>
      <c r="K399" s="6"/>
      <c r="L399" s="6"/>
      <c r="M399" s="144"/>
      <c r="N399" s="6"/>
      <c r="O399" s="146"/>
    </row>
    <row r="400" ht="15.75" customHeight="1">
      <c r="A400" s="10"/>
      <c r="B400" s="150"/>
      <c r="C400" s="167"/>
      <c r="D400" s="145"/>
      <c r="E400" s="154"/>
      <c r="G400" s="6" t="str">
        <f>VLOOKUP(A400,Numbers,2,FALSE)</f>
        <v>#N/A</v>
      </c>
      <c r="H400" s="145" t="str">
        <f t="shared" si="9"/>
        <v>#N/A</v>
      </c>
      <c r="I400" s="152"/>
      <c r="K400" s="6"/>
      <c r="L400" s="6"/>
      <c r="M400" s="144"/>
      <c r="N400" s="6"/>
      <c r="O400" s="146"/>
    </row>
    <row r="401" ht="15.75" customHeight="1">
      <c r="A401" s="10"/>
      <c r="B401" s="150"/>
      <c r="C401" s="167"/>
      <c r="D401" s="145"/>
      <c r="E401" s="154"/>
      <c r="G401" s="6" t="str">
        <f>VLOOKUP(A401,Numbers,2,FALSE)</f>
        <v>#N/A</v>
      </c>
      <c r="H401" s="145" t="str">
        <f t="shared" si="9"/>
        <v>#N/A</v>
      </c>
      <c r="I401" s="152"/>
      <c r="K401" s="6"/>
      <c r="L401" s="6"/>
      <c r="M401" s="144"/>
      <c r="N401" s="6"/>
      <c r="O401" s="146"/>
    </row>
    <row r="402" ht="15.75" customHeight="1">
      <c r="A402" s="10"/>
      <c r="B402" s="150"/>
      <c r="C402" s="167"/>
      <c r="D402" s="145"/>
      <c r="E402" s="154"/>
      <c r="G402" s="6" t="str">
        <f>VLOOKUP(A402,Numbers,2,FALSE)</f>
        <v>#N/A</v>
      </c>
      <c r="H402" s="145" t="str">
        <f t="shared" si="9"/>
        <v>#N/A</v>
      </c>
      <c r="I402" s="152"/>
      <c r="K402" s="6"/>
      <c r="L402" s="6"/>
      <c r="M402" s="144"/>
      <c r="N402" s="6"/>
      <c r="O402" s="146"/>
    </row>
    <row r="403" ht="15.75" customHeight="1">
      <c r="A403" s="10"/>
      <c r="B403" s="150"/>
      <c r="C403" s="167"/>
      <c r="D403" s="145"/>
      <c r="E403" s="154"/>
      <c r="G403" s="6" t="str">
        <f>VLOOKUP(A403,Numbers,2,FALSE)</f>
        <v>#N/A</v>
      </c>
      <c r="H403" s="145" t="str">
        <f t="shared" si="9"/>
        <v>#N/A</v>
      </c>
      <c r="I403" s="152"/>
      <c r="K403" s="6"/>
      <c r="L403" s="6"/>
      <c r="M403" s="144"/>
      <c r="N403" s="6"/>
      <c r="O403" s="146"/>
    </row>
    <row r="404" ht="15.75" customHeight="1">
      <c r="E404" s="154"/>
      <c r="G404" s="6"/>
      <c r="H404" s="145" t="str">
        <f>IF(B404=G405,"","***")</f>
        <v/>
      </c>
      <c r="K404" s="6"/>
      <c r="L404" s="6"/>
      <c r="M404" s="144"/>
      <c r="N404" s="6"/>
      <c r="O404" s="146"/>
    </row>
    <row r="405" ht="15.75" customHeight="1">
      <c r="E405" s="154"/>
      <c r="G405" s="6"/>
      <c r="K405" s="6"/>
      <c r="L405" s="6"/>
      <c r="M405" s="144"/>
      <c r="N405" s="6"/>
      <c r="O405" s="146"/>
    </row>
    <row r="406" ht="15.75" customHeight="1">
      <c r="E406" s="154"/>
      <c r="G406" s="6"/>
      <c r="K406" s="6"/>
      <c r="L406" s="6"/>
      <c r="M406" s="144"/>
      <c r="N406" s="6"/>
      <c r="O406" s="146"/>
    </row>
    <row r="407" ht="15.75" customHeight="1">
      <c r="E407" s="154"/>
      <c r="G407" s="6"/>
      <c r="K407" s="6"/>
      <c r="L407" s="6"/>
      <c r="M407" s="144"/>
      <c r="N407" s="6"/>
      <c r="O407" s="146"/>
    </row>
    <row r="408" ht="15.75" customHeight="1">
      <c r="E408" s="154"/>
      <c r="G408" s="6"/>
      <c r="H408" s="145" t="str">
        <f>IF(B408=G409,"","***")</f>
        <v/>
      </c>
      <c r="K408" s="6"/>
      <c r="L408" s="6"/>
      <c r="M408" s="144"/>
      <c r="N408" s="6"/>
      <c r="O408" s="146"/>
    </row>
    <row r="409" ht="15.75" customHeight="1">
      <c r="E409" s="154"/>
      <c r="G409" s="6"/>
      <c r="K409" s="6"/>
      <c r="L409" s="6"/>
      <c r="M409" s="144"/>
      <c r="N409" s="6"/>
      <c r="O409" s="146"/>
    </row>
    <row r="410" ht="15.75" customHeight="1">
      <c r="E410" s="154"/>
      <c r="G410" s="6"/>
      <c r="H410" s="145" t="str">
        <f t="shared" ref="H410:H414" si="10">IF(B410=G411,"","***")</f>
        <v/>
      </c>
      <c r="K410" s="6"/>
      <c r="L410" s="6"/>
      <c r="M410" s="144"/>
      <c r="N410" s="6"/>
      <c r="O410" s="146"/>
    </row>
    <row r="411" ht="15.75" customHeight="1">
      <c r="E411" s="154"/>
      <c r="G411" s="6"/>
      <c r="H411" s="145" t="str">
        <f t="shared" si="10"/>
        <v/>
      </c>
      <c r="K411" s="6"/>
      <c r="L411" s="6"/>
      <c r="M411" s="144"/>
      <c r="N411" s="6"/>
      <c r="O411" s="146"/>
    </row>
    <row r="412" ht="15.75" customHeight="1">
      <c r="E412" s="154"/>
      <c r="G412" s="6"/>
      <c r="H412" s="145" t="str">
        <f t="shared" si="10"/>
        <v/>
      </c>
    </row>
    <row r="413" ht="15.75" customHeight="1">
      <c r="E413" s="154"/>
      <c r="G413" s="6"/>
      <c r="H413" s="145" t="str">
        <f t="shared" si="10"/>
        <v/>
      </c>
    </row>
    <row r="414" ht="15.75" customHeight="1">
      <c r="E414" s="154"/>
      <c r="G414" s="6"/>
      <c r="H414" s="145" t="str">
        <f t="shared" si="10"/>
        <v/>
      </c>
    </row>
    <row r="415" ht="15.75" customHeight="1">
      <c r="E415" s="154"/>
      <c r="G415" s="6"/>
    </row>
    <row r="416" ht="15.75" customHeight="1">
      <c r="E416" s="154"/>
      <c r="G416" s="6"/>
      <c r="H416" s="145" t="str">
        <f t="shared" ref="H416:H418" si="11">IF(B416=G417,"","***")</f>
        <v/>
      </c>
    </row>
    <row r="417" ht="15.75" customHeight="1">
      <c r="E417" s="154"/>
      <c r="G417" s="6"/>
      <c r="H417" s="145" t="str">
        <f t="shared" si="11"/>
        <v/>
      </c>
    </row>
    <row r="418" ht="15.75" customHeight="1">
      <c r="E418" s="154"/>
      <c r="G418" s="6"/>
      <c r="H418" s="145" t="str">
        <f t="shared" si="11"/>
        <v/>
      </c>
    </row>
    <row r="419" ht="15.75" customHeight="1">
      <c r="E419" s="154"/>
      <c r="G419" s="6"/>
    </row>
    <row r="420" ht="15.75" customHeight="1">
      <c r="E420" s="154"/>
      <c r="G420" s="6"/>
    </row>
    <row r="421" ht="15.75" customHeight="1">
      <c r="E421" s="154"/>
      <c r="G421" s="6"/>
    </row>
    <row r="422" ht="15.75" customHeight="1">
      <c r="E422" s="154"/>
      <c r="G422" s="6"/>
    </row>
    <row r="423" ht="15.75" customHeight="1">
      <c r="E423" s="154"/>
      <c r="G423" s="6"/>
    </row>
    <row r="424" ht="15.75" customHeight="1">
      <c r="E424" s="154"/>
      <c r="G424" s="6"/>
      <c r="H424" s="145" t="str">
        <f>IF(B424=G425,"","***")</f>
        <v/>
      </c>
    </row>
    <row r="425" ht="15.75" customHeight="1">
      <c r="E425" s="154"/>
      <c r="G425" s="6"/>
    </row>
    <row r="426" ht="15.75" customHeight="1">
      <c r="E426" s="154"/>
      <c r="G426" s="6"/>
    </row>
    <row r="427" ht="15.75" customHeight="1">
      <c r="E427" s="154"/>
      <c r="G427" s="6"/>
      <c r="H427" s="145" t="str">
        <f>IF(B427=G428,"","***")</f>
        <v/>
      </c>
    </row>
    <row r="428" ht="15.75" customHeight="1">
      <c r="E428" s="154"/>
      <c r="G428" s="6"/>
    </row>
    <row r="429" ht="15.75" customHeight="1">
      <c r="E429" s="154"/>
      <c r="G429" s="6"/>
      <c r="H429" s="145" t="str">
        <f t="shared" ref="H429:H434" si="12">IF(B429=G430,"","***")</f>
        <v/>
      </c>
    </row>
    <row r="430" ht="15.75" customHeight="1">
      <c r="E430" s="154"/>
      <c r="G430" s="6"/>
      <c r="H430" s="145" t="str">
        <f t="shared" si="12"/>
        <v/>
      </c>
    </row>
    <row r="431" ht="15.75" customHeight="1">
      <c r="E431" s="154"/>
      <c r="G431" s="6"/>
      <c r="H431" s="145" t="str">
        <f t="shared" si="12"/>
        <v/>
      </c>
    </row>
    <row r="432" ht="15.75" customHeight="1">
      <c r="E432" s="154"/>
      <c r="G432" s="6"/>
      <c r="H432" s="145" t="str">
        <f t="shared" si="12"/>
        <v/>
      </c>
    </row>
    <row r="433" ht="15.75" customHeight="1">
      <c r="E433" s="154"/>
      <c r="G433" s="6"/>
      <c r="H433" s="145" t="str">
        <f t="shared" si="12"/>
        <v/>
      </c>
    </row>
    <row r="434" ht="15.75" customHeight="1">
      <c r="E434" s="154"/>
      <c r="G434" s="6"/>
      <c r="H434" s="145" t="str">
        <f t="shared" si="12"/>
        <v/>
      </c>
    </row>
    <row r="435" ht="15.75" customHeight="1">
      <c r="E435" s="154"/>
      <c r="G435" s="6"/>
    </row>
    <row r="436" ht="15.75" customHeight="1">
      <c r="E436" s="154"/>
      <c r="G436" s="6"/>
      <c r="H436" s="145" t="str">
        <f>IF(B436=G437,"","***")</f>
        <v/>
      </c>
    </row>
    <row r="437" ht="15.75" customHeight="1">
      <c r="E437" s="154"/>
      <c r="G437" s="6"/>
    </row>
    <row r="438" ht="15.75" customHeight="1">
      <c r="E438" s="154"/>
      <c r="G438" s="6"/>
    </row>
    <row r="439" ht="15.75" customHeight="1">
      <c r="E439" s="154"/>
      <c r="G439" s="6"/>
    </row>
    <row r="440" ht="15.75" customHeight="1">
      <c r="E440" s="154"/>
      <c r="G440" s="6"/>
    </row>
    <row r="441" ht="15.75" customHeight="1">
      <c r="E441" s="154"/>
      <c r="G441" s="6"/>
      <c r="H441" s="145" t="str">
        <f t="shared" ref="H441:H443" si="13">IF(B441=G442,"","***")</f>
        <v/>
      </c>
    </row>
    <row r="442" ht="15.75" customHeight="1">
      <c r="E442" s="154"/>
      <c r="G442" s="6"/>
      <c r="H442" s="145" t="str">
        <f t="shared" si="13"/>
        <v/>
      </c>
    </row>
    <row r="443" ht="15.75" customHeight="1">
      <c r="E443" s="154"/>
      <c r="G443" s="6"/>
      <c r="H443" s="145" t="str">
        <f t="shared" si="13"/>
        <v/>
      </c>
    </row>
    <row r="444" ht="15.75" customHeight="1">
      <c r="E444" s="154"/>
      <c r="G444" s="6"/>
    </row>
    <row r="445" ht="15.75" customHeight="1">
      <c r="E445" s="154"/>
      <c r="G445" s="6"/>
    </row>
    <row r="446" ht="15.75" customHeight="1">
      <c r="E446" s="154"/>
      <c r="G446" s="6"/>
    </row>
    <row r="447" ht="15.75" customHeight="1">
      <c r="E447" s="154"/>
      <c r="G447" s="6"/>
    </row>
    <row r="448" ht="15.75" customHeight="1">
      <c r="E448" s="154"/>
      <c r="G448" s="6"/>
    </row>
    <row r="449" ht="15.75" customHeight="1">
      <c r="E449" s="154"/>
      <c r="G449" s="6"/>
    </row>
    <row r="450" ht="15.75" customHeight="1">
      <c r="E450" s="154"/>
      <c r="G450" s="6"/>
    </row>
    <row r="451" ht="15.75" customHeight="1">
      <c r="E451" s="154"/>
      <c r="G451" s="6"/>
    </row>
    <row r="452" ht="15.75" customHeight="1">
      <c r="E452" s="154"/>
      <c r="G452" s="6"/>
    </row>
    <row r="453" ht="15.75" customHeight="1">
      <c r="E453" s="154"/>
      <c r="G453" s="6"/>
    </row>
    <row r="454" ht="15.75" customHeight="1">
      <c r="E454" s="154"/>
      <c r="G454" s="6"/>
    </row>
    <row r="455" ht="15.75" customHeight="1">
      <c r="E455" s="154"/>
      <c r="G455" s="6"/>
    </row>
    <row r="456" ht="15.75" customHeight="1">
      <c r="E456" s="154"/>
      <c r="G456" s="6"/>
    </row>
    <row r="457" ht="15.75" customHeight="1">
      <c r="E457" s="154"/>
      <c r="G457" s="6"/>
    </row>
    <row r="458" ht="15.75" customHeight="1">
      <c r="E458" s="154"/>
      <c r="G458" s="6"/>
    </row>
    <row r="459" ht="15.75" customHeight="1">
      <c r="E459" s="154"/>
      <c r="G459" s="6"/>
    </row>
    <row r="460" ht="15.75" customHeight="1">
      <c r="E460" s="154"/>
      <c r="G460" s="6"/>
    </row>
    <row r="461" ht="15.75" customHeight="1">
      <c r="E461" s="154"/>
      <c r="G461" s="6"/>
    </row>
    <row r="462" ht="15.75" customHeight="1">
      <c r="E462" s="154"/>
      <c r="G462" s="6"/>
    </row>
    <row r="463" ht="15.75" customHeight="1">
      <c r="E463" s="154"/>
      <c r="G463" s="6"/>
    </row>
    <row r="464" ht="15.75" customHeight="1">
      <c r="E464" s="154"/>
      <c r="G464" s="6"/>
    </row>
    <row r="465" ht="15.75" customHeight="1">
      <c r="E465" s="154"/>
      <c r="G465" s="6"/>
    </row>
    <row r="466" ht="15.75" customHeight="1">
      <c r="E466" s="154"/>
      <c r="G466" s="6"/>
    </row>
    <row r="467" ht="15.75" customHeight="1">
      <c r="E467" s="154"/>
      <c r="G467" s="6"/>
    </row>
    <row r="468" ht="15.75" customHeight="1">
      <c r="E468" s="154"/>
      <c r="G468" s="6"/>
    </row>
    <row r="469" ht="15.75" customHeight="1">
      <c r="E469" s="154"/>
      <c r="G469" s="6"/>
    </row>
    <row r="470" ht="15.75" customHeight="1">
      <c r="E470" s="154"/>
      <c r="G470" s="6"/>
    </row>
    <row r="471" ht="15.75" customHeight="1">
      <c r="E471" s="154"/>
      <c r="G471" s="6"/>
    </row>
    <row r="472" ht="15.75" customHeight="1">
      <c r="E472" s="154"/>
      <c r="G472" s="6"/>
    </row>
    <row r="473" ht="15.75" customHeight="1">
      <c r="E473" s="154"/>
      <c r="G473" s="6"/>
    </row>
    <row r="474" ht="15.75" customHeight="1">
      <c r="E474" s="154"/>
      <c r="G474" s="6"/>
    </row>
    <row r="475" ht="15.75" customHeight="1">
      <c r="E475" s="154"/>
      <c r="G475" s="6"/>
    </row>
    <row r="476" ht="15.75" customHeight="1">
      <c r="E476" s="154"/>
      <c r="G476" s="6"/>
    </row>
    <row r="477" ht="15.75" customHeight="1">
      <c r="E477" s="154"/>
      <c r="G477" s="6"/>
    </row>
    <row r="478" ht="15.75" customHeight="1">
      <c r="E478" s="154"/>
      <c r="G478" s="6"/>
    </row>
    <row r="479" ht="15.75" customHeight="1">
      <c r="E479" s="154"/>
      <c r="G479" s="6"/>
    </row>
    <row r="480" ht="15.75" customHeight="1">
      <c r="E480" s="154"/>
      <c r="G480" s="6"/>
    </row>
    <row r="481" ht="15.75" customHeight="1">
      <c r="E481" s="154"/>
      <c r="G481" s="6"/>
    </row>
    <row r="482" ht="15.75" customHeight="1">
      <c r="E482" s="154"/>
      <c r="G482" s="6"/>
    </row>
    <row r="483" ht="15.75" customHeight="1">
      <c r="E483" s="154"/>
      <c r="G483" s="6"/>
    </row>
    <row r="484" ht="15.75" customHeight="1">
      <c r="E484" s="154"/>
      <c r="G484" s="6"/>
    </row>
    <row r="485" ht="15.75" customHeight="1">
      <c r="E485" s="154"/>
      <c r="G485" s="6"/>
    </row>
    <row r="486" ht="15.75" customHeight="1">
      <c r="E486" s="154"/>
      <c r="G486" s="6"/>
    </row>
    <row r="487" ht="15.75" customHeight="1">
      <c r="E487" s="154"/>
      <c r="G487" s="6"/>
    </row>
    <row r="488" ht="15.75" customHeight="1">
      <c r="E488" s="154"/>
      <c r="G488" s="6"/>
    </row>
    <row r="489" ht="15.75" customHeight="1">
      <c r="E489" s="154"/>
      <c r="G489" s="6"/>
    </row>
    <row r="490" ht="15.75" customHeight="1">
      <c r="E490" s="154"/>
      <c r="G490" s="6"/>
    </row>
    <row r="491" ht="15.75" customHeight="1">
      <c r="E491" s="154"/>
      <c r="G491" s="6"/>
    </row>
    <row r="492" ht="15.75" customHeight="1">
      <c r="E492" s="154"/>
      <c r="G492" s="6"/>
    </row>
    <row r="493" ht="15.75" customHeight="1">
      <c r="E493" s="154"/>
      <c r="G493" s="6"/>
    </row>
    <row r="494" ht="15.75" customHeight="1">
      <c r="E494" s="154"/>
      <c r="G494" s="6"/>
    </row>
    <row r="495" ht="15.75" customHeight="1">
      <c r="E495" s="154"/>
      <c r="G495" s="6"/>
    </row>
    <row r="496" ht="15.75" customHeight="1">
      <c r="E496" s="154"/>
      <c r="G496" s="6"/>
    </row>
    <row r="497" ht="15.75" customHeight="1">
      <c r="E497" s="154"/>
      <c r="G497" s="6"/>
    </row>
    <row r="498" ht="15.75" customHeight="1">
      <c r="E498" s="154"/>
      <c r="G498" s="6"/>
    </row>
    <row r="499" ht="15.75" customHeight="1">
      <c r="E499" s="154"/>
      <c r="G499" s="6"/>
    </row>
    <row r="500" ht="15.75" customHeight="1">
      <c r="E500" s="154"/>
      <c r="G500" s="6"/>
    </row>
    <row r="501" ht="15.75" customHeight="1">
      <c r="E501" s="154"/>
      <c r="G501" s="6"/>
    </row>
    <row r="502" ht="15.75" customHeight="1">
      <c r="E502" s="154"/>
      <c r="G502" s="6"/>
    </row>
    <row r="503" ht="15.75" customHeight="1">
      <c r="E503" s="154"/>
      <c r="G503" s="6"/>
    </row>
    <row r="504" ht="15.75" customHeight="1">
      <c r="E504" s="154"/>
      <c r="G504" s="6"/>
    </row>
    <row r="505" ht="15.75" customHeight="1">
      <c r="E505" s="154"/>
      <c r="G505" s="6"/>
    </row>
    <row r="506" ht="15.75" customHeight="1">
      <c r="E506" s="154"/>
      <c r="G506" s="6"/>
    </row>
    <row r="507" ht="15.75" customHeight="1">
      <c r="E507" s="154"/>
      <c r="G507" s="6"/>
    </row>
    <row r="508" ht="15.75" customHeight="1">
      <c r="E508" s="154"/>
      <c r="G508" s="6"/>
    </row>
    <row r="509" ht="15.75" customHeight="1">
      <c r="E509" s="154"/>
      <c r="G509" s="6"/>
    </row>
    <row r="510" ht="15.75" customHeight="1">
      <c r="E510" s="154"/>
      <c r="G510" s="6"/>
    </row>
    <row r="511" ht="15.75" customHeight="1">
      <c r="E511" s="154"/>
      <c r="G511" s="6"/>
    </row>
    <row r="512" ht="15.75" customHeight="1">
      <c r="E512" s="154"/>
      <c r="G512" s="6"/>
    </row>
    <row r="513" ht="15.75" customHeight="1">
      <c r="E513" s="154"/>
      <c r="G513" s="6"/>
    </row>
    <row r="514" ht="15.75" customHeight="1">
      <c r="E514" s="154"/>
      <c r="G514" s="6"/>
    </row>
    <row r="515" ht="15.75" customHeight="1">
      <c r="E515" s="154"/>
      <c r="G515" s="6"/>
    </row>
    <row r="516" ht="15.75" customHeight="1">
      <c r="E516" s="154"/>
      <c r="G516" s="6"/>
    </row>
    <row r="517" ht="15.75" customHeight="1">
      <c r="E517" s="154"/>
      <c r="G517" s="6"/>
    </row>
    <row r="518" ht="15.75" customHeight="1">
      <c r="E518" s="154"/>
      <c r="G518" s="6"/>
    </row>
    <row r="519" ht="15.75" customHeight="1">
      <c r="E519" s="154"/>
      <c r="G519" s="6"/>
    </row>
    <row r="520" ht="15.75" customHeight="1">
      <c r="E520" s="154"/>
      <c r="G520" s="6"/>
    </row>
    <row r="521" ht="15.75" customHeight="1">
      <c r="E521" s="154"/>
      <c r="G521" s="6"/>
    </row>
    <row r="522" ht="15.75" customHeight="1">
      <c r="E522" s="154"/>
      <c r="G522" s="6"/>
    </row>
    <row r="523" ht="15.75" customHeight="1">
      <c r="E523" s="154"/>
      <c r="G523" s="6"/>
    </row>
    <row r="524" ht="15.75" customHeight="1">
      <c r="E524" s="154"/>
      <c r="G524" s="6"/>
    </row>
    <row r="525" ht="15.75" customHeight="1">
      <c r="E525" s="154"/>
      <c r="G525" s="6"/>
    </row>
    <row r="526" ht="15.75" customHeight="1">
      <c r="E526" s="154"/>
      <c r="G526" s="6"/>
    </row>
    <row r="527" ht="15.75" customHeight="1">
      <c r="E527" s="154"/>
      <c r="G527" s="6"/>
    </row>
    <row r="528" ht="15.75" customHeight="1">
      <c r="E528" s="154"/>
      <c r="G528" s="6"/>
    </row>
    <row r="529" ht="15.75" customHeight="1">
      <c r="E529" s="154"/>
      <c r="G529" s="6"/>
    </row>
    <row r="530" ht="15.75" customHeight="1">
      <c r="E530" s="154"/>
      <c r="G530" s="6"/>
    </row>
    <row r="531" ht="15.75" customHeight="1">
      <c r="E531" s="154"/>
      <c r="G531" s="6"/>
    </row>
    <row r="532" ht="15.75" customHeight="1">
      <c r="E532" s="154"/>
      <c r="G532" s="6"/>
    </row>
    <row r="533" ht="15.75" customHeight="1">
      <c r="E533" s="154"/>
      <c r="G533" s="6"/>
    </row>
    <row r="534" ht="15.75" customHeight="1">
      <c r="E534" s="154"/>
      <c r="G534" s="6"/>
    </row>
    <row r="535" ht="15.75" customHeight="1">
      <c r="E535" s="154"/>
      <c r="G535" s="6"/>
    </row>
    <row r="536" ht="15.75" customHeight="1">
      <c r="E536" s="154"/>
      <c r="G536" s="6"/>
    </row>
    <row r="537" ht="15.75" customHeight="1">
      <c r="E537" s="154"/>
      <c r="G537" s="6"/>
    </row>
    <row r="538" ht="15.75" customHeight="1">
      <c r="E538" s="154"/>
      <c r="G538" s="6"/>
    </row>
    <row r="539" ht="15.75" customHeight="1">
      <c r="E539" s="154"/>
      <c r="G539" s="6"/>
    </row>
    <row r="540" ht="15.75" customHeight="1">
      <c r="E540" s="154"/>
      <c r="G540" s="6"/>
    </row>
    <row r="541" ht="15.75" customHeight="1">
      <c r="E541" s="154"/>
      <c r="G541" s="6"/>
    </row>
    <row r="542" ht="15.75" customHeight="1">
      <c r="E542" s="154"/>
      <c r="G542" s="6"/>
    </row>
    <row r="543" ht="15.75" customHeight="1">
      <c r="E543" s="154"/>
      <c r="G543" s="6"/>
    </row>
    <row r="544" ht="15.75" customHeight="1">
      <c r="E544" s="154"/>
      <c r="G544" s="6"/>
    </row>
    <row r="545" ht="15.75" customHeight="1">
      <c r="E545" s="154"/>
      <c r="G545" s="6"/>
    </row>
    <row r="546" ht="15.75" customHeight="1">
      <c r="E546" s="154"/>
      <c r="G546" s="6"/>
    </row>
    <row r="547" ht="15.75" customHeight="1">
      <c r="E547" s="154"/>
      <c r="G547" s="6"/>
    </row>
    <row r="548" ht="15.75" customHeight="1">
      <c r="E548" s="154"/>
      <c r="G548" s="6"/>
    </row>
    <row r="549" ht="15.75" customHeight="1">
      <c r="E549" s="154"/>
      <c r="G549" s="6"/>
    </row>
    <row r="550" ht="15.75" customHeight="1">
      <c r="E550" s="154"/>
      <c r="G550" s="6"/>
    </row>
    <row r="551" ht="15.75" customHeight="1">
      <c r="E551" s="154"/>
      <c r="G551" s="6"/>
    </row>
    <row r="552" ht="15.75" customHeight="1">
      <c r="E552" s="154"/>
      <c r="G552" s="6"/>
    </row>
    <row r="553" ht="15.75" customHeight="1">
      <c r="E553" s="154"/>
      <c r="G553" s="6"/>
    </row>
    <row r="554" ht="15.75" customHeight="1">
      <c r="E554" s="154"/>
      <c r="G554" s="6"/>
    </row>
    <row r="555" ht="15.75" customHeight="1">
      <c r="E555" s="154"/>
      <c r="G555" s="6"/>
    </row>
    <row r="556" ht="15.75" customHeight="1">
      <c r="E556" s="154"/>
      <c r="G556" s="6"/>
    </row>
    <row r="557" ht="15.75" customHeight="1">
      <c r="E557" s="154"/>
      <c r="G557" s="6"/>
    </row>
    <row r="558" ht="15.75" customHeight="1">
      <c r="E558" s="154"/>
      <c r="G558" s="6"/>
    </row>
    <row r="559" ht="15.75" customHeight="1">
      <c r="E559" s="154"/>
      <c r="G559" s="6"/>
    </row>
    <row r="560" ht="15.75" customHeight="1">
      <c r="E560" s="154"/>
      <c r="G560" s="6"/>
    </row>
    <row r="561" ht="15.75" customHeight="1">
      <c r="E561" s="154"/>
      <c r="G561" s="6"/>
    </row>
    <row r="562" ht="15.75" customHeight="1">
      <c r="E562" s="154"/>
      <c r="G562" s="6"/>
    </row>
    <row r="563" ht="15.75" customHeight="1">
      <c r="E563" s="154"/>
      <c r="G563" s="6"/>
    </row>
    <row r="564" ht="15.75" customHeight="1">
      <c r="E564" s="154"/>
      <c r="G564" s="6"/>
    </row>
    <row r="565" ht="15.75" customHeight="1">
      <c r="E565" s="154"/>
      <c r="G565" s="6"/>
    </row>
    <row r="566" ht="15.75" customHeight="1">
      <c r="E566" s="154"/>
      <c r="G566" s="6"/>
    </row>
    <row r="567" ht="15.75" customHeight="1">
      <c r="E567" s="154"/>
      <c r="G567" s="6"/>
    </row>
    <row r="568" ht="15.75" customHeight="1">
      <c r="E568" s="154"/>
      <c r="G568" s="6"/>
    </row>
    <row r="569" ht="15.75" customHeight="1">
      <c r="E569" s="154"/>
      <c r="G569" s="6"/>
    </row>
    <row r="570" ht="15.75" customHeight="1">
      <c r="E570" s="154"/>
      <c r="G570" s="6"/>
    </row>
    <row r="571" ht="15.75" customHeight="1">
      <c r="E571" s="154"/>
      <c r="G571" s="6"/>
    </row>
    <row r="572" ht="15.75" customHeight="1">
      <c r="E572" s="154"/>
      <c r="G572" s="6"/>
    </row>
    <row r="573" ht="15.75" customHeight="1">
      <c r="E573" s="154"/>
      <c r="G573" s="6"/>
    </row>
    <row r="574" ht="15.75" customHeight="1">
      <c r="E574" s="154"/>
      <c r="G574" s="6"/>
    </row>
    <row r="575" ht="15.75" customHeight="1">
      <c r="E575" s="154"/>
      <c r="G575" s="6"/>
    </row>
    <row r="576" ht="15.75" customHeight="1">
      <c r="E576" s="154"/>
      <c r="G576" s="6"/>
    </row>
    <row r="577" ht="15.75" customHeight="1">
      <c r="E577" s="154"/>
      <c r="G577" s="6"/>
    </row>
    <row r="578" ht="15.75" customHeight="1">
      <c r="E578" s="154"/>
      <c r="G578" s="6"/>
    </row>
    <row r="579" ht="15.75" customHeight="1">
      <c r="E579" s="154"/>
      <c r="G579" s="6"/>
    </row>
    <row r="580" ht="15.75" customHeight="1">
      <c r="E580" s="154"/>
      <c r="G580" s="6"/>
    </row>
    <row r="581" ht="15.75" customHeight="1">
      <c r="E581" s="154"/>
      <c r="G581" s="6"/>
    </row>
    <row r="582" ht="15.75" customHeight="1">
      <c r="E582" s="154"/>
      <c r="G582" s="6"/>
    </row>
    <row r="583" ht="15.75" customHeight="1">
      <c r="E583" s="154"/>
      <c r="G583" s="6"/>
    </row>
    <row r="584" ht="15.75" customHeight="1">
      <c r="E584" s="154"/>
      <c r="G584" s="6"/>
    </row>
    <row r="585" ht="15.75" customHeight="1">
      <c r="E585" s="154"/>
      <c r="G585" s="6"/>
    </row>
    <row r="586" ht="15.75" customHeight="1">
      <c r="E586" s="154"/>
      <c r="G586" s="6"/>
    </row>
    <row r="587" ht="15.75" customHeight="1">
      <c r="E587" s="154"/>
      <c r="G587" s="6"/>
    </row>
    <row r="588" ht="15.75" customHeight="1">
      <c r="E588" s="154"/>
      <c r="G588" s="6"/>
    </row>
    <row r="589" ht="15.75" customHeight="1">
      <c r="E589" s="154"/>
      <c r="G589" s="6"/>
    </row>
    <row r="590" ht="15.75" customHeight="1">
      <c r="E590" s="154"/>
      <c r="G590" s="6"/>
    </row>
    <row r="591" ht="15.75" customHeight="1">
      <c r="E591" s="154"/>
      <c r="G591" s="6"/>
    </row>
    <row r="592" ht="15.75" customHeight="1">
      <c r="E592" s="154"/>
      <c r="G592" s="6"/>
    </row>
    <row r="593" ht="15.75" customHeight="1">
      <c r="E593" s="154"/>
      <c r="G593" s="6"/>
    </row>
    <row r="594" ht="15.75" customHeight="1">
      <c r="E594" s="154"/>
      <c r="G594" s="6"/>
    </row>
    <row r="595" ht="15.75" customHeight="1">
      <c r="E595" s="154"/>
      <c r="G595" s="6"/>
    </row>
    <row r="596" ht="15.75" customHeight="1">
      <c r="E596" s="154"/>
      <c r="G596" s="6"/>
    </row>
    <row r="597" ht="15.75" customHeight="1">
      <c r="E597" s="154"/>
      <c r="G597" s="6"/>
    </row>
    <row r="598" ht="15.75" customHeight="1">
      <c r="E598" s="154"/>
      <c r="G598" s="6"/>
    </row>
    <row r="599" ht="15.75" customHeight="1">
      <c r="E599" s="154"/>
      <c r="G599" s="6"/>
    </row>
    <row r="600" ht="15.75" customHeight="1">
      <c r="E600" s="154"/>
      <c r="G600" s="6"/>
    </row>
    <row r="601" ht="15.75" customHeight="1">
      <c r="E601" s="154"/>
      <c r="G601" s="6"/>
    </row>
    <row r="602" ht="15.75" customHeight="1">
      <c r="E602" s="154"/>
      <c r="G602" s="6"/>
    </row>
    <row r="603" ht="15.75" customHeight="1">
      <c r="E603" s="154"/>
      <c r="G603" s="6"/>
    </row>
    <row r="604" ht="15.75" customHeight="1">
      <c r="E604" s="154"/>
      <c r="G604" s="6"/>
    </row>
    <row r="605" ht="15.75" customHeight="1">
      <c r="E605" s="154"/>
      <c r="G605" s="6"/>
    </row>
    <row r="606" ht="15.75" customHeight="1">
      <c r="E606" s="154"/>
      <c r="G606" s="6"/>
    </row>
    <row r="607" ht="15.75" customHeight="1">
      <c r="E607" s="154"/>
      <c r="G607" s="6"/>
    </row>
    <row r="608" ht="15.75" customHeight="1">
      <c r="E608" s="154"/>
      <c r="G608" s="6"/>
    </row>
    <row r="609" ht="15.75" customHeight="1">
      <c r="E609" s="154"/>
      <c r="G609" s="6"/>
    </row>
    <row r="610" ht="15.75" customHeight="1">
      <c r="E610" s="154"/>
      <c r="G610" s="6"/>
    </row>
    <row r="611" ht="15.75" customHeight="1">
      <c r="E611" s="154"/>
      <c r="G611" s="6"/>
    </row>
    <row r="612" ht="15.75" customHeight="1">
      <c r="E612" s="154"/>
      <c r="G612" s="6"/>
    </row>
    <row r="613" ht="15.75" customHeight="1">
      <c r="E613" s="154"/>
      <c r="G613" s="6"/>
    </row>
    <row r="614" ht="15.75" customHeight="1">
      <c r="E614" s="154"/>
      <c r="G614" s="6"/>
    </row>
    <row r="615" ht="15.75" customHeight="1">
      <c r="E615" s="154"/>
      <c r="G615" s="6"/>
    </row>
    <row r="616" ht="15.75" customHeight="1">
      <c r="E616" s="154"/>
      <c r="G616" s="6"/>
    </row>
    <row r="617" ht="15.75" customHeight="1">
      <c r="E617" s="154"/>
      <c r="G617" s="6"/>
    </row>
    <row r="618" ht="15.75" customHeight="1">
      <c r="E618" s="154"/>
      <c r="G618" s="6"/>
    </row>
    <row r="619" ht="15.75" customHeight="1">
      <c r="E619" s="154"/>
      <c r="G619" s="6"/>
    </row>
    <row r="620" ht="15.75" customHeight="1">
      <c r="E620" s="154"/>
      <c r="G620" s="6"/>
    </row>
    <row r="621" ht="15.75" customHeight="1">
      <c r="E621" s="154"/>
      <c r="G621" s="6"/>
    </row>
    <row r="622" ht="15.75" customHeight="1">
      <c r="E622" s="154"/>
      <c r="G622" s="6"/>
    </row>
    <row r="623" ht="15.75" customHeight="1">
      <c r="E623" s="154"/>
      <c r="G623" s="6"/>
    </row>
    <row r="624" ht="15.75" customHeight="1">
      <c r="E624" s="154"/>
      <c r="G624" s="6"/>
    </row>
    <row r="625" ht="15.75" customHeight="1">
      <c r="E625" s="154"/>
      <c r="G625" s="6"/>
    </row>
    <row r="626" ht="15.75" customHeight="1">
      <c r="E626" s="154"/>
      <c r="G626" s="6"/>
    </row>
    <row r="627" ht="15.75" customHeight="1">
      <c r="E627" s="154"/>
      <c r="G627" s="6"/>
    </row>
    <row r="628" ht="15.75" customHeight="1">
      <c r="E628" s="154"/>
      <c r="G628" s="6"/>
    </row>
    <row r="629" ht="15.75" customHeight="1">
      <c r="E629" s="154"/>
      <c r="G629" s="6"/>
    </row>
    <row r="630" ht="15.75" customHeight="1">
      <c r="E630" s="154"/>
      <c r="G630" s="6"/>
    </row>
    <row r="631" ht="15.75" customHeight="1">
      <c r="E631" s="154"/>
      <c r="G631" s="6"/>
    </row>
    <row r="632" ht="15.75" customHeight="1">
      <c r="E632" s="154"/>
      <c r="G632" s="6"/>
    </row>
    <row r="633" ht="15.75" customHeight="1">
      <c r="E633" s="154"/>
      <c r="G633" s="6"/>
    </row>
    <row r="634" ht="15.75" customHeight="1">
      <c r="E634" s="154"/>
      <c r="G634" s="6"/>
    </row>
    <row r="635" ht="15.75" customHeight="1">
      <c r="E635" s="154"/>
      <c r="G635" s="6"/>
    </row>
    <row r="636" ht="15.75" customHeight="1">
      <c r="E636" s="154"/>
      <c r="G636" s="6"/>
    </row>
    <row r="637" ht="15.75" customHeight="1">
      <c r="E637" s="154"/>
      <c r="G637" s="6"/>
    </row>
    <row r="638" ht="15.75" customHeight="1">
      <c r="E638" s="154"/>
      <c r="G638" s="6"/>
    </row>
    <row r="639" ht="15.75" customHeight="1">
      <c r="E639" s="154"/>
      <c r="G639" s="6"/>
    </row>
    <row r="640" ht="15.75" customHeight="1">
      <c r="E640" s="154"/>
      <c r="G640" s="6"/>
    </row>
    <row r="641" ht="15.75" customHeight="1">
      <c r="E641" s="154"/>
      <c r="G641" s="6"/>
    </row>
    <row r="642" ht="15.75" customHeight="1">
      <c r="E642" s="154"/>
      <c r="G642" s="6"/>
    </row>
    <row r="643" ht="15.75" customHeight="1">
      <c r="E643" s="154"/>
      <c r="G643" s="6"/>
    </row>
    <row r="644" ht="15.75" customHeight="1">
      <c r="A644" s="6"/>
      <c r="B644" s="6"/>
      <c r="C644" s="144"/>
      <c r="D644" s="145"/>
      <c r="E644" s="154"/>
      <c r="F644" s="6"/>
      <c r="G644" s="6"/>
    </row>
    <row r="645" ht="15.75" customHeight="1">
      <c r="A645" s="6"/>
      <c r="B645" s="6"/>
      <c r="C645" s="144"/>
      <c r="D645" s="145"/>
      <c r="E645" s="154"/>
      <c r="F645" s="6"/>
      <c r="G645" s="6"/>
    </row>
    <row r="646" ht="15.75" customHeight="1">
      <c r="A646" s="6"/>
      <c r="B646" s="6"/>
      <c r="C646" s="144"/>
      <c r="D646" s="145"/>
      <c r="E646" s="154"/>
      <c r="F646" s="6"/>
      <c r="G646" s="6"/>
    </row>
    <row r="647" ht="15.75" customHeight="1">
      <c r="A647" s="6"/>
      <c r="B647" s="6"/>
      <c r="C647" s="144"/>
      <c r="D647" s="145"/>
      <c r="E647" s="154"/>
      <c r="F647" s="6"/>
      <c r="G647" s="6"/>
    </row>
    <row r="648" ht="15.75" customHeight="1">
      <c r="A648" s="6"/>
      <c r="B648" s="6"/>
      <c r="C648" s="144"/>
      <c r="D648" s="145"/>
      <c r="E648" s="154"/>
      <c r="F648" s="6"/>
      <c r="G648" s="6"/>
    </row>
    <row r="649" ht="15.75" customHeight="1">
      <c r="A649" s="6"/>
      <c r="B649" s="6"/>
      <c r="C649" s="144"/>
      <c r="D649" s="145"/>
      <c r="E649" s="154"/>
      <c r="F649" s="6"/>
      <c r="G649" s="6"/>
    </row>
    <row r="650" ht="15.75" customHeight="1">
      <c r="A650" s="6"/>
      <c r="B650" s="6"/>
      <c r="C650" s="144"/>
      <c r="D650" s="145"/>
      <c r="E650" s="154"/>
      <c r="F650" s="6"/>
      <c r="G650" s="6"/>
    </row>
    <row r="651" ht="15.75" customHeight="1">
      <c r="A651" s="6"/>
      <c r="B651" s="6"/>
      <c r="C651" s="144"/>
      <c r="D651" s="145"/>
      <c r="E651" s="154"/>
      <c r="F651" s="6"/>
      <c r="G651" s="6"/>
    </row>
    <row r="652" ht="15.75" customHeight="1">
      <c r="A652" s="6"/>
      <c r="B652" s="6"/>
      <c r="C652" s="144"/>
      <c r="D652" s="145"/>
      <c r="E652" s="154"/>
      <c r="F652" s="6"/>
      <c r="G652" s="6"/>
    </row>
    <row r="653" ht="15.75" customHeight="1">
      <c r="A653" s="6"/>
      <c r="B653" s="6"/>
      <c r="C653" s="144"/>
      <c r="D653" s="145"/>
      <c r="E653" s="154"/>
      <c r="F653" s="6"/>
      <c r="G653" s="6"/>
    </row>
    <row r="654" ht="15.75" customHeight="1">
      <c r="A654" s="6"/>
      <c r="B654" s="6"/>
      <c r="C654" s="144"/>
      <c r="D654" s="145"/>
      <c r="E654" s="154"/>
      <c r="F654" s="6"/>
      <c r="G654" s="6"/>
    </row>
    <row r="655" ht="15.75" customHeight="1">
      <c r="A655" s="6"/>
      <c r="B655" s="6"/>
      <c r="C655" s="144"/>
      <c r="D655" s="145"/>
      <c r="E655" s="154"/>
      <c r="F655" s="6"/>
      <c r="G655" s="6"/>
    </row>
    <row r="656" ht="15.75" customHeight="1">
      <c r="A656" s="6"/>
      <c r="B656" s="6"/>
      <c r="C656" s="144"/>
      <c r="D656" s="145"/>
      <c r="E656" s="154"/>
      <c r="F656" s="6"/>
      <c r="G656" s="6"/>
    </row>
    <row r="657" ht="15.75" customHeight="1">
      <c r="A657" s="6"/>
      <c r="B657" s="6"/>
      <c r="C657" s="144"/>
      <c r="D657" s="145"/>
      <c r="E657" s="154"/>
      <c r="F657" s="6"/>
      <c r="G657" s="6"/>
    </row>
    <row r="658" ht="15.75" customHeight="1">
      <c r="A658" s="6"/>
      <c r="B658" s="6"/>
      <c r="C658" s="144"/>
      <c r="D658" s="145"/>
      <c r="E658" s="154"/>
      <c r="F658" s="6"/>
      <c r="G658" s="6"/>
    </row>
    <row r="659" ht="15.75" customHeight="1">
      <c r="A659" s="6"/>
      <c r="B659" s="6"/>
      <c r="C659" s="144"/>
      <c r="D659" s="145"/>
      <c r="E659" s="154"/>
      <c r="F659" s="6"/>
      <c r="G659" s="6"/>
    </row>
    <row r="660" ht="15.75" customHeight="1">
      <c r="A660" s="6"/>
      <c r="B660" s="6"/>
      <c r="C660" s="144"/>
      <c r="D660" s="145"/>
      <c r="E660" s="154"/>
      <c r="F660" s="6"/>
      <c r="G660" s="6"/>
    </row>
    <row r="661" ht="15.75" customHeight="1">
      <c r="A661" s="6"/>
      <c r="B661" s="6"/>
      <c r="C661" s="144"/>
      <c r="D661" s="145"/>
      <c r="E661" s="154"/>
      <c r="F661" s="6"/>
      <c r="G661" s="6"/>
    </row>
    <row r="662" ht="15.75" customHeight="1">
      <c r="A662" s="6"/>
      <c r="B662" s="6"/>
      <c r="C662" s="144"/>
      <c r="D662" s="145"/>
      <c r="E662" s="154"/>
      <c r="F662" s="6"/>
      <c r="G662" s="6"/>
    </row>
    <row r="663" ht="15.75" customHeight="1">
      <c r="A663" s="6"/>
      <c r="B663" s="6"/>
      <c r="C663" s="144"/>
      <c r="D663" s="145"/>
      <c r="E663" s="154"/>
      <c r="F663" s="6"/>
      <c r="G663" s="6"/>
    </row>
    <row r="664" ht="15.75" customHeight="1">
      <c r="A664" s="6"/>
      <c r="B664" s="6"/>
      <c r="C664" s="144"/>
      <c r="D664" s="145"/>
      <c r="E664" s="154"/>
      <c r="F664" s="6"/>
      <c r="G664" s="6"/>
    </row>
    <row r="665" ht="15.75" customHeight="1">
      <c r="A665" s="6"/>
      <c r="B665" s="6"/>
      <c r="C665" s="144"/>
      <c r="D665" s="145"/>
      <c r="E665" s="154"/>
      <c r="F665" s="6"/>
      <c r="G665" s="6"/>
    </row>
    <row r="666" ht="15.75" customHeight="1">
      <c r="A666" s="6"/>
      <c r="B666" s="6"/>
      <c r="C666" s="144"/>
      <c r="D666" s="145"/>
      <c r="E666" s="154"/>
      <c r="F666" s="6"/>
      <c r="G666" s="6"/>
    </row>
    <row r="667" ht="15.75" customHeight="1">
      <c r="A667" s="6"/>
      <c r="B667" s="6"/>
      <c r="C667" s="144"/>
      <c r="D667" s="145"/>
      <c r="E667" s="154"/>
      <c r="F667" s="6"/>
      <c r="G667" s="6"/>
    </row>
    <row r="668" ht="15.75" customHeight="1">
      <c r="A668" s="6"/>
      <c r="B668" s="6"/>
      <c r="C668" s="144"/>
      <c r="D668" s="145"/>
      <c r="E668" s="154"/>
      <c r="F668" s="6"/>
      <c r="G668" s="6"/>
    </row>
    <row r="669" ht="15.75" customHeight="1">
      <c r="A669" s="6"/>
      <c r="B669" s="6"/>
      <c r="C669" s="144"/>
      <c r="D669" s="145"/>
      <c r="E669" s="154"/>
      <c r="F669" s="6"/>
      <c r="G669" s="6"/>
    </row>
    <row r="670" ht="15.75" customHeight="1">
      <c r="A670" s="6"/>
      <c r="B670" s="6"/>
      <c r="C670" s="144"/>
      <c r="D670" s="145"/>
      <c r="E670" s="154"/>
      <c r="F670" s="6"/>
      <c r="G670" s="6"/>
    </row>
    <row r="671" ht="15.75" customHeight="1">
      <c r="A671" s="6"/>
      <c r="B671" s="6"/>
      <c r="C671" s="144"/>
      <c r="D671" s="145"/>
      <c r="E671" s="154"/>
      <c r="F671" s="6"/>
      <c r="G671" s="6"/>
    </row>
    <row r="672" ht="15.75" customHeight="1">
      <c r="A672" s="6"/>
      <c r="B672" s="6"/>
      <c r="C672" s="144"/>
      <c r="D672" s="145"/>
      <c r="E672" s="154"/>
      <c r="F672" s="6"/>
      <c r="G672" s="6"/>
    </row>
    <row r="673" ht="15.75" customHeight="1">
      <c r="A673" s="6"/>
      <c r="B673" s="6"/>
      <c r="C673" s="144"/>
      <c r="D673" s="145"/>
      <c r="E673" s="154"/>
      <c r="F673" s="6"/>
      <c r="G673" s="6"/>
    </row>
    <row r="674" ht="15.75" customHeight="1">
      <c r="A674" s="6"/>
      <c r="B674" s="6"/>
      <c r="C674" s="144"/>
      <c r="D674" s="145"/>
      <c r="E674" s="154"/>
      <c r="F674" s="6"/>
      <c r="G674" s="6"/>
    </row>
    <row r="675" ht="15.75" customHeight="1">
      <c r="A675" s="6"/>
      <c r="B675" s="6"/>
      <c r="C675" s="144"/>
      <c r="D675" s="145"/>
      <c r="E675" s="154"/>
      <c r="F675" s="6"/>
      <c r="G675" s="6"/>
    </row>
    <row r="676" ht="15.75" customHeight="1">
      <c r="A676" s="6"/>
      <c r="B676" s="6"/>
      <c r="C676" s="144"/>
      <c r="D676" s="145"/>
      <c r="E676" s="154"/>
      <c r="F676" s="6"/>
      <c r="G676" s="6"/>
    </row>
    <row r="677" ht="15.75" customHeight="1">
      <c r="A677" s="6"/>
      <c r="B677" s="6"/>
      <c r="C677" s="144"/>
      <c r="D677" s="145"/>
      <c r="E677" s="154"/>
      <c r="F677" s="6"/>
      <c r="G677" s="6"/>
    </row>
    <row r="678" ht="15.75" customHeight="1">
      <c r="A678" s="6"/>
      <c r="B678" s="6"/>
      <c r="C678" s="144"/>
      <c r="D678" s="145"/>
      <c r="E678" s="154"/>
      <c r="F678" s="6"/>
      <c r="G678" s="6"/>
    </row>
    <row r="679" ht="15.75" customHeight="1">
      <c r="A679" s="6"/>
      <c r="B679" s="6"/>
      <c r="C679" s="144"/>
      <c r="D679" s="145"/>
      <c r="E679" s="154"/>
      <c r="F679" s="6"/>
      <c r="G679" s="6"/>
    </row>
    <row r="680" ht="15.75" customHeight="1">
      <c r="A680" s="6"/>
      <c r="B680" s="6"/>
      <c r="C680" s="144"/>
      <c r="D680" s="145"/>
      <c r="E680" s="154"/>
      <c r="F680" s="6"/>
      <c r="G680" s="6"/>
    </row>
    <row r="681" ht="15.75" customHeight="1">
      <c r="A681" s="6"/>
      <c r="B681" s="6"/>
      <c r="C681" s="144"/>
      <c r="D681" s="145"/>
      <c r="E681" s="154"/>
      <c r="F681" s="6"/>
      <c r="G681" s="6"/>
    </row>
    <row r="682" ht="15.75" customHeight="1">
      <c r="A682" s="6"/>
      <c r="B682" s="6"/>
      <c r="C682" s="144"/>
      <c r="D682" s="145"/>
      <c r="E682" s="154"/>
      <c r="F682" s="6"/>
      <c r="G682" s="6"/>
    </row>
    <row r="683" ht="15.75" customHeight="1">
      <c r="A683" s="6"/>
      <c r="B683" s="6"/>
      <c r="C683" s="144"/>
      <c r="D683" s="145"/>
      <c r="E683" s="154"/>
      <c r="F683" s="6"/>
      <c r="G683" s="6"/>
    </row>
    <row r="684" ht="15.75" customHeight="1">
      <c r="A684" s="6"/>
      <c r="B684" s="6"/>
      <c r="C684" s="144"/>
      <c r="D684" s="145"/>
      <c r="E684" s="154"/>
      <c r="F684" s="6"/>
      <c r="G684" s="6"/>
    </row>
    <row r="685" ht="15.75" customHeight="1">
      <c r="A685" s="6"/>
      <c r="B685" s="6"/>
      <c r="C685" s="144"/>
      <c r="D685" s="145"/>
      <c r="E685" s="154"/>
      <c r="F685" s="6"/>
      <c r="G685" s="6"/>
    </row>
    <row r="686" ht="15.75" customHeight="1">
      <c r="A686" s="6"/>
      <c r="B686" s="6"/>
      <c r="C686" s="144"/>
      <c r="D686" s="145"/>
      <c r="E686" s="154"/>
      <c r="F686" s="6"/>
      <c r="G686" s="6"/>
    </row>
    <row r="687" ht="15.75" customHeight="1">
      <c r="A687" s="6"/>
      <c r="B687" s="6"/>
      <c r="C687" s="144"/>
      <c r="D687" s="145"/>
      <c r="E687" s="154"/>
      <c r="F687" s="6"/>
      <c r="G687" s="6"/>
    </row>
    <row r="688" ht="15.75" customHeight="1">
      <c r="A688" s="6"/>
      <c r="B688" s="6"/>
      <c r="C688" s="144"/>
      <c r="D688" s="145"/>
      <c r="E688" s="154"/>
      <c r="F688" s="6"/>
      <c r="G688" s="6"/>
    </row>
    <row r="689" ht="15.75" customHeight="1">
      <c r="A689" s="6"/>
      <c r="B689" s="6"/>
      <c r="C689" s="144"/>
      <c r="D689" s="145"/>
      <c r="E689" s="154"/>
      <c r="F689" s="6"/>
      <c r="G689" s="6"/>
    </row>
    <row r="690" ht="15.75" customHeight="1">
      <c r="A690" s="6"/>
      <c r="B690" s="6"/>
      <c r="C690" s="144"/>
      <c r="D690" s="145"/>
      <c r="E690" s="154"/>
      <c r="F690" s="6"/>
      <c r="G690" s="6"/>
    </row>
    <row r="691" ht="15.75" customHeight="1">
      <c r="A691" s="6"/>
      <c r="B691" s="6"/>
      <c r="C691" s="144"/>
      <c r="D691" s="145"/>
      <c r="E691" s="154"/>
      <c r="F691" s="6"/>
      <c r="G691" s="6"/>
    </row>
    <row r="692" ht="15.75" customHeight="1">
      <c r="A692" s="6"/>
      <c r="B692" s="6"/>
      <c r="C692" s="144"/>
      <c r="D692" s="145"/>
      <c r="E692" s="154"/>
      <c r="F692" s="6"/>
      <c r="G692" s="6"/>
    </row>
    <row r="693" ht="15.75" customHeight="1">
      <c r="A693" s="6"/>
      <c r="B693" s="6"/>
      <c r="C693" s="144"/>
      <c r="D693" s="145"/>
      <c r="E693" s="154"/>
      <c r="F693" s="6"/>
      <c r="G693" s="6"/>
    </row>
    <row r="694" ht="15.75" customHeight="1">
      <c r="A694" s="6"/>
      <c r="B694" s="6"/>
      <c r="C694" s="144"/>
      <c r="D694" s="145"/>
      <c r="E694" s="154"/>
      <c r="F694" s="6"/>
      <c r="G694" s="6"/>
    </row>
    <row r="695" ht="15.75" customHeight="1">
      <c r="A695" s="6"/>
      <c r="B695" s="6"/>
      <c r="C695" s="144"/>
      <c r="D695" s="145"/>
      <c r="E695" s="154"/>
      <c r="F695" s="6"/>
      <c r="G695" s="6"/>
    </row>
    <row r="696" ht="15.75" customHeight="1">
      <c r="A696" s="6"/>
      <c r="B696" s="6"/>
      <c r="C696" s="144"/>
      <c r="D696" s="145"/>
      <c r="E696" s="154"/>
      <c r="F696" s="6"/>
      <c r="G696" s="6"/>
    </row>
    <row r="697" ht="15.75" customHeight="1">
      <c r="A697" s="6"/>
      <c r="B697" s="6"/>
      <c r="C697" s="144"/>
      <c r="D697" s="145"/>
      <c r="E697" s="154"/>
      <c r="F697" s="6"/>
      <c r="G697" s="6"/>
    </row>
    <row r="698" ht="15.75" customHeight="1">
      <c r="A698" s="6"/>
      <c r="B698" s="6"/>
      <c r="C698" s="144"/>
      <c r="D698" s="145"/>
      <c r="E698" s="154"/>
      <c r="F698" s="6"/>
      <c r="G698" s="6"/>
    </row>
    <row r="699" ht="15.75" customHeight="1">
      <c r="A699" s="6"/>
      <c r="B699" s="6"/>
      <c r="C699" s="144"/>
      <c r="D699" s="145"/>
      <c r="E699" s="154"/>
      <c r="F699" s="6"/>
      <c r="G699" s="6"/>
    </row>
    <row r="700" ht="15.75" customHeight="1">
      <c r="A700" s="6"/>
      <c r="B700" s="6"/>
      <c r="C700" s="144"/>
      <c r="D700" s="145"/>
      <c r="E700" s="154"/>
      <c r="F700" s="6"/>
      <c r="G700" s="6"/>
    </row>
    <row r="701" ht="15.75" customHeight="1">
      <c r="A701" s="6"/>
      <c r="B701" s="6"/>
      <c r="C701" s="144"/>
      <c r="D701" s="145"/>
      <c r="E701" s="154"/>
      <c r="F701" s="6"/>
      <c r="G701" s="6"/>
    </row>
    <row r="702" ht="15.75" customHeight="1">
      <c r="A702" s="6"/>
      <c r="B702" s="6"/>
      <c r="C702" s="144"/>
      <c r="D702" s="145"/>
      <c r="E702" s="154"/>
      <c r="F702" s="6"/>
      <c r="G702" s="6"/>
    </row>
    <row r="703" ht="15.75" customHeight="1">
      <c r="A703" s="6"/>
      <c r="B703" s="6"/>
      <c r="C703" s="144"/>
      <c r="D703" s="145"/>
      <c r="E703" s="154"/>
      <c r="F703" s="6"/>
      <c r="G703" s="6"/>
    </row>
    <row r="704" ht="15.75" customHeight="1">
      <c r="A704" s="6"/>
      <c r="B704" s="6"/>
      <c r="C704" s="144"/>
      <c r="D704" s="145"/>
      <c r="E704" s="154"/>
      <c r="F704" s="6"/>
      <c r="G704" s="6"/>
    </row>
    <row r="705" ht="15.75" customHeight="1">
      <c r="A705" s="6"/>
      <c r="B705" s="6"/>
      <c r="C705" s="144"/>
      <c r="D705" s="145"/>
      <c r="E705" s="154"/>
      <c r="F705" s="6"/>
      <c r="G705" s="6"/>
    </row>
    <row r="706" ht="15.75" customHeight="1">
      <c r="A706" s="6"/>
      <c r="B706" s="6"/>
      <c r="C706" s="144"/>
      <c r="D706" s="145"/>
      <c r="E706" s="154"/>
      <c r="F706" s="6"/>
      <c r="G706" s="6"/>
    </row>
    <row r="707" ht="15.75" customHeight="1">
      <c r="A707" s="6"/>
      <c r="B707" s="6"/>
      <c r="C707" s="144"/>
      <c r="D707" s="145"/>
      <c r="E707" s="154"/>
      <c r="F707" s="6"/>
      <c r="G707" s="6"/>
    </row>
    <row r="708" ht="15.75" customHeight="1">
      <c r="A708" s="6"/>
      <c r="B708" s="6"/>
      <c r="C708" s="144"/>
      <c r="D708" s="145"/>
      <c r="E708" s="154"/>
      <c r="F708" s="6"/>
      <c r="G708" s="6"/>
    </row>
    <row r="709" ht="15.75" customHeight="1">
      <c r="A709" s="6"/>
      <c r="B709" s="6"/>
      <c r="C709" s="144"/>
      <c r="D709" s="145"/>
      <c r="E709" s="154"/>
      <c r="F709" s="6"/>
      <c r="G709" s="6"/>
    </row>
    <row r="710" ht="15.75" customHeight="1">
      <c r="A710" s="6"/>
      <c r="B710" s="6"/>
      <c r="C710" s="144"/>
      <c r="D710" s="145"/>
      <c r="E710" s="154"/>
      <c r="F710" s="6"/>
      <c r="G710" s="6"/>
    </row>
    <row r="711" ht="15.75" customHeight="1">
      <c r="A711" s="6"/>
      <c r="B711" s="6"/>
      <c r="C711" s="144"/>
      <c r="D711" s="145"/>
      <c r="E711" s="154"/>
      <c r="F711" s="6"/>
      <c r="G711" s="6"/>
    </row>
    <row r="712" ht="15.75" customHeight="1">
      <c r="A712" s="6"/>
      <c r="B712" s="6"/>
      <c r="C712" s="144"/>
      <c r="D712" s="145"/>
      <c r="E712" s="154"/>
      <c r="F712" s="6"/>
      <c r="G712" s="6"/>
    </row>
    <row r="713" ht="15.75" customHeight="1">
      <c r="A713" s="6"/>
      <c r="B713" s="6"/>
      <c r="C713" s="144"/>
      <c r="D713" s="145"/>
      <c r="E713" s="154"/>
      <c r="F713" s="6"/>
      <c r="G713" s="6"/>
    </row>
    <row r="714" ht="15.75" customHeight="1">
      <c r="A714" s="6"/>
      <c r="B714" s="6"/>
      <c r="C714" s="144"/>
      <c r="D714" s="145"/>
      <c r="E714" s="154"/>
      <c r="F714" s="6"/>
      <c r="G714" s="6"/>
    </row>
    <row r="715" ht="15.75" customHeight="1">
      <c r="A715" s="6"/>
      <c r="B715" s="6"/>
      <c r="C715" s="144"/>
      <c r="D715" s="145"/>
      <c r="E715" s="154"/>
      <c r="F715" s="6"/>
      <c r="G715" s="6"/>
    </row>
    <row r="716" ht="15.75" customHeight="1">
      <c r="A716" s="6"/>
      <c r="B716" s="6"/>
      <c r="C716" s="144"/>
      <c r="D716" s="145"/>
      <c r="E716" s="154"/>
      <c r="F716" s="6"/>
      <c r="G716" s="6"/>
    </row>
    <row r="717" ht="15.75" customHeight="1">
      <c r="A717" s="6"/>
      <c r="B717" s="6"/>
      <c r="C717" s="144"/>
      <c r="D717" s="145"/>
      <c r="E717" s="154"/>
      <c r="F717" s="6"/>
      <c r="G717" s="6"/>
    </row>
    <row r="718" ht="15.75" customHeight="1">
      <c r="A718" s="6"/>
      <c r="B718" s="6"/>
      <c r="C718" s="144"/>
      <c r="D718" s="145"/>
      <c r="E718" s="154"/>
      <c r="F718" s="6"/>
      <c r="G718" s="6"/>
    </row>
    <row r="719" ht="15.75" customHeight="1">
      <c r="A719" s="6"/>
      <c r="B719" s="6"/>
      <c r="C719" s="144"/>
      <c r="D719" s="145"/>
      <c r="E719" s="154"/>
      <c r="F719" s="6"/>
      <c r="G719" s="6"/>
    </row>
    <row r="720" ht="15.75" customHeight="1">
      <c r="A720" s="6"/>
      <c r="B720" s="6"/>
      <c r="C720" s="144"/>
      <c r="D720" s="145"/>
      <c r="E720" s="154"/>
      <c r="F720" s="6"/>
      <c r="G720" s="6"/>
    </row>
    <row r="721" ht="15.75" customHeight="1">
      <c r="A721" s="6"/>
      <c r="B721" s="6"/>
      <c r="C721" s="144"/>
      <c r="D721" s="145"/>
      <c r="E721" s="154"/>
      <c r="F721" s="6"/>
      <c r="G721" s="6"/>
    </row>
    <row r="722" ht="15.75" customHeight="1">
      <c r="A722" s="6"/>
      <c r="B722" s="6"/>
      <c r="C722" s="144"/>
      <c r="D722" s="145"/>
      <c r="E722" s="154"/>
      <c r="F722" s="6"/>
      <c r="G722" s="6"/>
    </row>
    <row r="723" ht="15.75" customHeight="1">
      <c r="A723" s="6"/>
      <c r="B723" s="6"/>
      <c r="C723" s="144"/>
      <c r="D723" s="145"/>
      <c r="E723" s="154"/>
      <c r="F723" s="6"/>
      <c r="G723" s="6"/>
    </row>
    <row r="724" ht="15.75" customHeight="1">
      <c r="A724" s="6"/>
      <c r="B724" s="6"/>
      <c r="C724" s="144"/>
      <c r="D724" s="145"/>
      <c r="E724" s="154"/>
      <c r="F724" s="6"/>
      <c r="G724" s="6"/>
    </row>
    <row r="725" ht="15.75" customHeight="1">
      <c r="A725" s="6"/>
      <c r="B725" s="6"/>
      <c r="C725" s="144"/>
      <c r="D725" s="145"/>
      <c r="E725" s="154"/>
      <c r="F725" s="6"/>
      <c r="G725" s="6"/>
    </row>
    <row r="726" ht="15.75" customHeight="1">
      <c r="A726" s="6"/>
      <c r="B726" s="6"/>
      <c r="C726" s="144"/>
      <c r="D726" s="145"/>
      <c r="E726" s="154"/>
      <c r="F726" s="6"/>
      <c r="G726" s="6"/>
    </row>
    <row r="727" ht="15.75" customHeight="1">
      <c r="A727" s="6"/>
      <c r="B727" s="6"/>
      <c r="C727" s="144"/>
      <c r="D727" s="145"/>
      <c r="E727" s="154"/>
      <c r="F727" s="6"/>
      <c r="G727" s="6"/>
    </row>
    <row r="728" ht="15.75" customHeight="1">
      <c r="A728" s="6"/>
      <c r="B728" s="6"/>
      <c r="C728" s="144"/>
      <c r="D728" s="145"/>
      <c r="E728" s="154"/>
      <c r="F728" s="6"/>
      <c r="G728" s="6"/>
    </row>
    <row r="729" ht="15.75" customHeight="1">
      <c r="A729" s="6"/>
      <c r="B729" s="6"/>
      <c r="C729" s="144"/>
      <c r="D729" s="145"/>
      <c r="E729" s="154"/>
      <c r="F729" s="6"/>
      <c r="G729" s="6"/>
    </row>
    <row r="730" ht="15.75" customHeight="1">
      <c r="A730" s="6"/>
      <c r="B730" s="6"/>
      <c r="C730" s="144"/>
      <c r="D730" s="145"/>
      <c r="E730" s="154"/>
      <c r="F730" s="6"/>
      <c r="G730" s="6"/>
    </row>
    <row r="731" ht="15.75" customHeight="1">
      <c r="A731" s="6"/>
      <c r="B731" s="6"/>
      <c r="C731" s="144"/>
      <c r="D731" s="145"/>
      <c r="E731" s="154"/>
      <c r="F731" s="6"/>
      <c r="G731" s="6"/>
    </row>
    <row r="732" ht="15.75" customHeight="1">
      <c r="A732" s="6"/>
      <c r="B732" s="6"/>
      <c r="C732" s="144"/>
      <c r="D732" s="145"/>
      <c r="E732" s="154"/>
      <c r="F732" s="6"/>
      <c r="G732" s="6"/>
    </row>
    <row r="733" ht="15.75" customHeight="1">
      <c r="A733" s="6"/>
      <c r="B733" s="6"/>
      <c r="C733" s="144"/>
      <c r="D733" s="145"/>
      <c r="E733" s="154"/>
      <c r="F733" s="6"/>
      <c r="G733" s="6"/>
    </row>
    <row r="734" ht="15.75" customHeight="1">
      <c r="A734" s="6"/>
      <c r="B734" s="6"/>
      <c r="C734" s="144"/>
      <c r="D734" s="145"/>
      <c r="E734" s="154"/>
      <c r="F734" s="6"/>
      <c r="G734" s="6"/>
    </row>
    <row r="735" ht="15.75" customHeight="1">
      <c r="A735" s="6"/>
      <c r="B735" s="6"/>
      <c r="C735" s="144"/>
      <c r="D735" s="145"/>
      <c r="E735" s="154"/>
      <c r="F735" s="6"/>
      <c r="G735" s="6"/>
    </row>
    <row r="736" ht="15.75" customHeight="1">
      <c r="A736" s="6"/>
      <c r="B736" s="6"/>
      <c r="C736" s="144"/>
      <c r="D736" s="145"/>
      <c r="E736" s="154"/>
      <c r="F736" s="6"/>
      <c r="G736" s="6"/>
    </row>
    <row r="737" ht="15.75" customHeight="1">
      <c r="A737" s="6"/>
      <c r="B737" s="6"/>
      <c r="C737" s="144"/>
      <c r="D737" s="145"/>
      <c r="E737" s="154"/>
      <c r="F737" s="6"/>
      <c r="G737" s="6"/>
    </row>
    <row r="738" ht="15.75" customHeight="1">
      <c r="A738" s="6"/>
      <c r="B738" s="6"/>
      <c r="C738" s="144"/>
      <c r="D738" s="145"/>
      <c r="E738" s="154"/>
      <c r="F738" s="6"/>
      <c r="G738" s="6"/>
    </row>
    <row r="739" ht="15.75" customHeight="1">
      <c r="A739" s="6"/>
      <c r="B739" s="6"/>
      <c r="C739" s="144"/>
      <c r="D739" s="145"/>
      <c r="E739" s="154"/>
      <c r="F739" s="6"/>
      <c r="G739" s="6"/>
    </row>
    <row r="740" ht="15.75" customHeight="1">
      <c r="A740" s="6"/>
      <c r="B740" s="6"/>
      <c r="C740" s="144"/>
      <c r="D740" s="145"/>
      <c r="E740" s="154"/>
      <c r="F740" s="6"/>
      <c r="G740" s="6"/>
    </row>
    <row r="741" ht="15.75" customHeight="1">
      <c r="A741" s="6"/>
      <c r="B741" s="6"/>
      <c r="C741" s="144"/>
      <c r="D741" s="145"/>
      <c r="E741" s="154"/>
      <c r="F741" s="6"/>
      <c r="G741" s="6"/>
    </row>
    <row r="742" ht="15.75" customHeight="1">
      <c r="A742" s="6"/>
      <c r="B742" s="6"/>
      <c r="C742" s="144"/>
      <c r="D742" s="145"/>
      <c r="E742" s="154"/>
      <c r="F742" s="6"/>
      <c r="G742" s="6"/>
    </row>
    <row r="743" ht="15.75" customHeight="1">
      <c r="A743" s="6"/>
      <c r="B743" s="6"/>
      <c r="C743" s="144"/>
      <c r="D743" s="145"/>
      <c r="E743" s="154"/>
      <c r="F743" s="6"/>
      <c r="G743" s="6"/>
    </row>
    <row r="744" ht="15.75" customHeight="1">
      <c r="A744" s="6"/>
      <c r="B744" s="6"/>
      <c r="C744" s="144"/>
      <c r="D744" s="145"/>
      <c r="E744" s="154"/>
      <c r="F744" s="6"/>
      <c r="G744" s="6"/>
    </row>
    <row r="745" ht="15.75" customHeight="1">
      <c r="A745" s="6"/>
      <c r="B745" s="6"/>
      <c r="C745" s="144"/>
      <c r="D745" s="145"/>
      <c r="E745" s="154"/>
      <c r="F745" s="6"/>
      <c r="G745" s="6"/>
    </row>
    <row r="746" ht="15.75" customHeight="1">
      <c r="A746" s="6"/>
      <c r="B746" s="6"/>
      <c r="C746" s="144"/>
      <c r="D746" s="145"/>
      <c r="E746" s="154"/>
      <c r="F746" s="6"/>
      <c r="G746" s="6"/>
    </row>
    <row r="747" ht="15.75" customHeight="1">
      <c r="A747" s="6"/>
      <c r="B747" s="6"/>
      <c r="C747" s="144"/>
      <c r="D747" s="145"/>
      <c r="E747" s="154"/>
      <c r="F747" s="6"/>
      <c r="G747" s="6"/>
    </row>
    <row r="748" ht="15.75" customHeight="1">
      <c r="A748" s="6"/>
      <c r="B748" s="6"/>
      <c r="C748" s="144"/>
      <c r="D748" s="145"/>
      <c r="E748" s="154"/>
      <c r="F748" s="6"/>
      <c r="G748" s="6"/>
    </row>
    <row r="749" ht="15.75" customHeight="1">
      <c r="A749" s="6"/>
      <c r="B749" s="6"/>
      <c r="C749" s="144"/>
      <c r="D749" s="145"/>
      <c r="E749" s="154"/>
      <c r="F749" s="6"/>
      <c r="G749" s="6"/>
    </row>
    <row r="750" ht="15.75" customHeight="1">
      <c r="A750" s="6"/>
      <c r="B750" s="6"/>
      <c r="C750" s="144"/>
      <c r="D750" s="145"/>
      <c r="E750" s="154"/>
      <c r="F750" s="6"/>
      <c r="G750" s="6"/>
    </row>
    <row r="751" ht="15.75" customHeight="1">
      <c r="A751" s="6"/>
      <c r="B751" s="6"/>
      <c r="C751" s="144"/>
      <c r="D751" s="145"/>
      <c r="E751" s="154"/>
      <c r="F751" s="6"/>
      <c r="G751" s="6"/>
    </row>
    <row r="752" ht="15.75" customHeight="1">
      <c r="A752" s="6"/>
      <c r="B752" s="6"/>
      <c r="C752" s="144"/>
      <c r="D752" s="145"/>
      <c r="E752" s="154"/>
      <c r="F752" s="6"/>
      <c r="G752" s="6"/>
    </row>
    <row r="753" ht="15.75" customHeight="1">
      <c r="A753" s="6"/>
      <c r="B753" s="6"/>
      <c r="C753" s="144"/>
      <c r="D753" s="145"/>
      <c r="E753" s="154"/>
      <c r="F753" s="6"/>
      <c r="G753" s="6"/>
    </row>
    <row r="754" ht="15.75" customHeight="1">
      <c r="A754" s="6"/>
      <c r="B754" s="6"/>
      <c r="C754" s="144"/>
      <c r="D754" s="145"/>
      <c r="E754" s="154"/>
      <c r="F754" s="6"/>
      <c r="G754" s="6"/>
    </row>
    <row r="755" ht="15.75" customHeight="1">
      <c r="A755" s="6"/>
      <c r="B755" s="6"/>
      <c r="C755" s="144"/>
      <c r="D755" s="145"/>
      <c r="E755" s="154"/>
      <c r="F755" s="6"/>
      <c r="G755" s="6"/>
    </row>
    <row r="756" ht="15.75" customHeight="1">
      <c r="A756" s="6"/>
      <c r="B756" s="6"/>
      <c r="C756" s="144"/>
      <c r="D756" s="145"/>
      <c r="E756" s="154"/>
      <c r="F756" s="6"/>
      <c r="G756" s="6"/>
    </row>
    <row r="757" ht="15.75" customHeight="1">
      <c r="A757" s="6"/>
      <c r="B757" s="6"/>
      <c r="C757" s="144"/>
      <c r="D757" s="145"/>
      <c r="E757" s="154"/>
      <c r="F757" s="6"/>
      <c r="G757" s="6"/>
    </row>
    <row r="758" ht="15.75" customHeight="1">
      <c r="A758" s="6"/>
      <c r="B758" s="6"/>
      <c r="C758" s="144"/>
      <c r="D758" s="145"/>
      <c r="E758" s="154"/>
      <c r="F758" s="6"/>
      <c r="G758" s="6"/>
    </row>
    <row r="759" ht="15.75" customHeight="1">
      <c r="A759" s="6"/>
      <c r="B759" s="6"/>
      <c r="C759" s="144"/>
      <c r="D759" s="145"/>
      <c r="E759" s="154"/>
      <c r="F759" s="6"/>
      <c r="G759" s="6"/>
    </row>
    <row r="760" ht="15.75" customHeight="1">
      <c r="A760" s="6"/>
      <c r="B760" s="6"/>
      <c r="C760" s="144"/>
      <c r="D760" s="145"/>
      <c r="E760" s="154"/>
      <c r="F760" s="6"/>
      <c r="G760" s="6"/>
    </row>
    <row r="761" ht="15.75" customHeight="1">
      <c r="A761" s="6"/>
      <c r="B761" s="6"/>
      <c r="C761" s="144"/>
      <c r="D761" s="145"/>
      <c r="E761" s="154"/>
      <c r="F761" s="6"/>
      <c r="G761" s="6"/>
    </row>
    <row r="762" ht="15.75" customHeight="1">
      <c r="A762" s="6"/>
      <c r="B762" s="6"/>
      <c r="C762" s="144"/>
      <c r="D762" s="145"/>
      <c r="E762" s="154"/>
      <c r="F762" s="6"/>
      <c r="G762" s="6"/>
    </row>
    <row r="763" ht="15.75" customHeight="1">
      <c r="A763" s="6"/>
      <c r="B763" s="6"/>
      <c r="C763" s="144"/>
      <c r="D763" s="145"/>
      <c r="E763" s="154"/>
      <c r="F763" s="6"/>
      <c r="G763" s="6"/>
    </row>
    <row r="764" ht="15.75" customHeight="1">
      <c r="A764" s="6"/>
      <c r="B764" s="6"/>
      <c r="C764" s="144"/>
      <c r="D764" s="145"/>
      <c r="E764" s="154"/>
      <c r="F764" s="6"/>
      <c r="G764" s="6"/>
    </row>
    <row r="765" ht="15.75" customHeight="1">
      <c r="A765" s="6"/>
      <c r="B765" s="6"/>
      <c r="C765" s="144"/>
      <c r="D765" s="145"/>
      <c r="E765" s="154"/>
      <c r="F765" s="6"/>
      <c r="G765" s="6"/>
    </row>
    <row r="766" ht="15.75" customHeight="1">
      <c r="A766" s="6"/>
      <c r="B766" s="6"/>
      <c r="C766" s="144"/>
      <c r="D766" s="145"/>
      <c r="E766" s="154"/>
      <c r="F766" s="6"/>
      <c r="G766" s="6"/>
    </row>
    <row r="767" ht="15.75" customHeight="1">
      <c r="A767" s="6"/>
      <c r="B767" s="6"/>
      <c r="C767" s="144"/>
      <c r="D767" s="145"/>
      <c r="E767" s="154"/>
      <c r="F767" s="6"/>
      <c r="G767" s="6"/>
    </row>
    <row r="768" ht="15.75" customHeight="1">
      <c r="A768" s="6"/>
      <c r="B768" s="6"/>
      <c r="C768" s="144"/>
      <c r="D768" s="145"/>
      <c r="E768" s="154"/>
      <c r="F768" s="6"/>
      <c r="G768" s="6"/>
    </row>
    <row r="769" ht="15.75" customHeight="1">
      <c r="A769" s="6"/>
      <c r="B769" s="6"/>
      <c r="C769" s="144"/>
      <c r="D769" s="145"/>
      <c r="E769" s="154"/>
      <c r="F769" s="6"/>
      <c r="G769" s="6"/>
    </row>
    <row r="770" ht="15.75" customHeight="1">
      <c r="A770" s="6"/>
      <c r="B770" s="6"/>
      <c r="C770" s="144"/>
      <c r="D770" s="145"/>
      <c r="E770" s="154"/>
      <c r="F770" s="6"/>
      <c r="G770" s="6"/>
    </row>
    <row r="771" ht="15.75" customHeight="1">
      <c r="A771" s="6"/>
      <c r="B771" s="6"/>
      <c r="C771" s="144"/>
      <c r="D771" s="145"/>
      <c r="E771" s="154"/>
      <c r="F771" s="6"/>
      <c r="G771" s="6"/>
    </row>
    <row r="772" ht="15.75" customHeight="1">
      <c r="A772" s="6"/>
      <c r="B772" s="6"/>
      <c r="C772" s="144"/>
      <c r="D772" s="145"/>
      <c r="E772" s="154"/>
      <c r="F772" s="6"/>
      <c r="G772" s="6"/>
    </row>
    <row r="773" ht="15.75" customHeight="1">
      <c r="A773" s="6"/>
      <c r="B773" s="6"/>
      <c r="C773" s="144"/>
      <c r="D773" s="145"/>
      <c r="E773" s="154"/>
      <c r="F773" s="6"/>
      <c r="G773" s="6"/>
    </row>
    <row r="774" ht="15.75" customHeight="1">
      <c r="A774" s="6"/>
      <c r="B774" s="6"/>
      <c r="C774" s="144"/>
      <c r="D774" s="145"/>
      <c r="E774" s="154"/>
      <c r="F774" s="6"/>
      <c r="G774" s="6"/>
    </row>
    <row r="775" ht="15.75" customHeight="1">
      <c r="A775" s="6"/>
      <c r="B775" s="6"/>
      <c r="C775" s="144"/>
      <c r="D775" s="145"/>
      <c r="E775" s="154"/>
      <c r="F775" s="6"/>
      <c r="G775" s="6"/>
    </row>
    <row r="776" ht="15.75" customHeight="1">
      <c r="A776" s="6"/>
      <c r="B776" s="6"/>
      <c r="C776" s="144"/>
      <c r="D776" s="145"/>
      <c r="E776" s="154"/>
      <c r="F776" s="6"/>
      <c r="G776" s="6"/>
    </row>
    <row r="777" ht="15.75" customHeight="1">
      <c r="A777" s="6"/>
      <c r="B777" s="6"/>
      <c r="C777" s="144"/>
      <c r="D777" s="145"/>
      <c r="E777" s="154"/>
      <c r="F777" s="6"/>
      <c r="G777" s="6"/>
    </row>
    <row r="778" ht="15.75" customHeight="1">
      <c r="A778" s="6"/>
      <c r="B778" s="6"/>
      <c r="C778" s="144"/>
      <c r="D778" s="145"/>
      <c r="E778" s="154"/>
      <c r="F778" s="6"/>
      <c r="G778" s="6"/>
    </row>
    <row r="779" ht="15.75" customHeight="1">
      <c r="A779" s="6"/>
      <c r="B779" s="6"/>
      <c r="C779" s="144"/>
      <c r="D779" s="145"/>
      <c r="E779" s="154"/>
      <c r="F779" s="6"/>
      <c r="G779" s="6"/>
    </row>
    <row r="780" ht="15.75" customHeight="1">
      <c r="A780" s="6"/>
      <c r="B780" s="6"/>
      <c r="C780" s="144"/>
      <c r="D780" s="145"/>
      <c r="E780" s="154"/>
      <c r="F780" s="6"/>
      <c r="G780" s="6"/>
    </row>
    <row r="781" ht="15.75" customHeight="1">
      <c r="A781" s="6"/>
      <c r="B781" s="6"/>
      <c r="C781" s="144"/>
      <c r="D781" s="145"/>
      <c r="E781" s="154"/>
      <c r="F781" s="6"/>
      <c r="G781" s="6"/>
    </row>
    <row r="782" ht="15.75" customHeight="1">
      <c r="A782" s="6"/>
      <c r="B782" s="6"/>
      <c r="C782" s="144"/>
      <c r="D782" s="145"/>
      <c r="E782" s="154"/>
      <c r="F782" s="6"/>
      <c r="G782" s="6"/>
    </row>
    <row r="783" ht="15.75" customHeight="1">
      <c r="A783" s="6"/>
      <c r="B783" s="6"/>
      <c r="C783" s="144"/>
      <c r="D783" s="145"/>
      <c r="E783" s="154"/>
      <c r="F783" s="6"/>
      <c r="G783" s="6"/>
    </row>
    <row r="784" ht="15.75" customHeight="1">
      <c r="A784" s="6"/>
      <c r="B784" s="6"/>
      <c r="C784" s="144"/>
      <c r="D784" s="145"/>
      <c r="E784" s="154"/>
      <c r="F784" s="6"/>
      <c r="G784" s="6"/>
    </row>
    <row r="785" ht="15.75" customHeight="1">
      <c r="A785" s="6"/>
      <c r="B785" s="6"/>
      <c r="C785" s="144"/>
      <c r="D785" s="145"/>
      <c r="E785" s="154"/>
      <c r="F785" s="6"/>
      <c r="G785" s="6"/>
    </row>
    <row r="786" ht="15.75" customHeight="1">
      <c r="A786" s="6"/>
      <c r="B786" s="6"/>
      <c r="C786" s="144"/>
      <c r="D786" s="145"/>
      <c r="E786" s="154"/>
      <c r="F786" s="6"/>
      <c r="G786" s="6"/>
    </row>
    <row r="787" ht="15.75" customHeight="1">
      <c r="A787" s="6"/>
      <c r="B787" s="6"/>
      <c r="C787" s="144"/>
      <c r="D787" s="145"/>
      <c r="E787" s="154"/>
      <c r="F787" s="6"/>
      <c r="G787" s="6"/>
    </row>
    <row r="788" ht="15.75" customHeight="1">
      <c r="A788" s="6"/>
      <c r="B788" s="6"/>
      <c r="C788" s="144"/>
      <c r="D788" s="145"/>
      <c r="E788" s="154"/>
      <c r="F788" s="6"/>
      <c r="G788" s="6"/>
    </row>
    <row r="789" ht="15.75" customHeight="1">
      <c r="A789" s="6"/>
      <c r="B789" s="6"/>
      <c r="C789" s="144"/>
      <c r="D789" s="145"/>
      <c r="E789" s="154"/>
      <c r="F789" s="6"/>
      <c r="G789" s="6"/>
    </row>
    <row r="790" ht="15.75" customHeight="1">
      <c r="A790" s="6"/>
      <c r="B790" s="6"/>
      <c r="C790" s="144"/>
      <c r="D790" s="145"/>
      <c r="E790" s="154"/>
      <c r="F790" s="6"/>
      <c r="G790" s="6"/>
    </row>
    <row r="791" ht="15.75" customHeight="1">
      <c r="A791" s="6"/>
      <c r="B791" s="6"/>
      <c r="C791" s="144"/>
      <c r="D791" s="145"/>
      <c r="E791" s="154"/>
      <c r="F791" s="6"/>
      <c r="G791" s="6"/>
    </row>
    <row r="792" ht="15.75" customHeight="1">
      <c r="A792" s="6"/>
      <c r="B792" s="6"/>
      <c r="C792" s="144"/>
      <c r="D792" s="145"/>
      <c r="E792" s="154"/>
      <c r="F792" s="6"/>
      <c r="G792" s="6"/>
    </row>
    <row r="793" ht="15.75" customHeight="1">
      <c r="A793" s="6"/>
      <c r="B793" s="6"/>
      <c r="C793" s="144"/>
      <c r="D793" s="145"/>
      <c r="E793" s="154"/>
      <c r="F793" s="6"/>
      <c r="G793" s="6"/>
    </row>
    <row r="794" ht="15.75" customHeight="1">
      <c r="A794" s="6"/>
      <c r="B794" s="6"/>
      <c r="C794" s="144"/>
      <c r="D794" s="145"/>
      <c r="E794" s="154"/>
      <c r="F794" s="6"/>
      <c r="G794" s="6"/>
    </row>
    <row r="795" ht="15.75" customHeight="1">
      <c r="A795" s="6"/>
      <c r="B795" s="6"/>
      <c r="C795" s="144"/>
      <c r="D795" s="145"/>
      <c r="E795" s="154"/>
      <c r="F795" s="6"/>
      <c r="G795" s="6"/>
    </row>
    <row r="796" ht="15.75" customHeight="1">
      <c r="A796" s="6"/>
      <c r="B796" s="6"/>
      <c r="C796" s="144"/>
      <c r="D796" s="145"/>
      <c r="E796" s="154"/>
      <c r="F796" s="6"/>
      <c r="G796" s="6"/>
    </row>
    <row r="797" ht="15.75" customHeight="1">
      <c r="A797" s="6"/>
      <c r="B797" s="6"/>
      <c r="C797" s="144"/>
      <c r="D797" s="145"/>
      <c r="E797" s="154"/>
      <c r="F797" s="6"/>
      <c r="G797" s="6"/>
    </row>
    <row r="798" ht="15.75" customHeight="1">
      <c r="A798" s="6"/>
      <c r="B798" s="6"/>
      <c r="C798" s="144"/>
      <c r="D798" s="145"/>
      <c r="E798" s="154"/>
      <c r="F798" s="6"/>
      <c r="G798" s="6"/>
    </row>
    <row r="799" ht="15.75" customHeight="1">
      <c r="A799" s="6"/>
      <c r="B799" s="6"/>
      <c r="C799" s="144"/>
      <c r="D799" s="145"/>
      <c r="E799" s="154"/>
      <c r="F799" s="6"/>
      <c r="G799" s="6"/>
    </row>
    <row r="800" ht="15.75" customHeight="1">
      <c r="A800" s="6"/>
      <c r="B800" s="6"/>
      <c r="C800" s="144"/>
      <c r="D800" s="145"/>
      <c r="E800" s="154"/>
      <c r="F800" s="6"/>
      <c r="G800" s="6"/>
    </row>
    <row r="801" ht="15.75" customHeight="1">
      <c r="A801" s="6"/>
      <c r="B801" s="6"/>
      <c r="C801" s="144"/>
      <c r="D801" s="145"/>
      <c r="E801" s="154"/>
      <c r="F801" s="6"/>
      <c r="G801" s="6"/>
    </row>
    <row r="802" ht="15.75" customHeight="1">
      <c r="A802" s="6"/>
      <c r="B802" s="6"/>
      <c r="C802" s="144"/>
      <c r="D802" s="145"/>
      <c r="E802" s="154"/>
      <c r="F802" s="6"/>
      <c r="G802" s="6"/>
    </row>
    <row r="803" ht="15.75" customHeight="1">
      <c r="A803" s="6"/>
      <c r="B803" s="6"/>
      <c r="C803" s="144"/>
      <c r="D803" s="145"/>
      <c r="E803" s="154"/>
      <c r="F803" s="6"/>
      <c r="G803" s="6"/>
    </row>
    <row r="804" ht="15.75" customHeight="1">
      <c r="A804" s="6"/>
      <c r="B804" s="6"/>
      <c r="C804" s="144"/>
      <c r="D804" s="145"/>
      <c r="E804" s="154"/>
      <c r="F804" s="6"/>
      <c r="G804" s="6"/>
    </row>
    <row r="805" ht="15.75" customHeight="1">
      <c r="A805" s="6"/>
      <c r="B805" s="6"/>
      <c r="C805" s="144"/>
      <c r="D805" s="145"/>
      <c r="E805" s="154"/>
      <c r="F805" s="6"/>
      <c r="G805" s="6"/>
    </row>
    <row r="806" ht="15.75" customHeight="1">
      <c r="A806" s="6"/>
      <c r="B806" s="6"/>
      <c r="C806" s="144"/>
      <c r="D806" s="145"/>
      <c r="E806" s="154"/>
      <c r="F806" s="6"/>
      <c r="G806" s="6"/>
    </row>
    <row r="807" ht="15.75" customHeight="1">
      <c r="A807" s="6"/>
      <c r="B807" s="6"/>
      <c r="C807" s="144"/>
      <c r="D807" s="145"/>
      <c r="E807" s="154"/>
      <c r="F807" s="6"/>
      <c r="G807" s="6"/>
    </row>
    <row r="808" ht="15.75" customHeight="1">
      <c r="A808" s="6"/>
      <c r="B808" s="6"/>
      <c r="C808" s="144"/>
      <c r="D808" s="145"/>
      <c r="E808" s="154"/>
      <c r="F808" s="6"/>
      <c r="G808" s="6"/>
    </row>
    <row r="809" ht="15.75" customHeight="1">
      <c r="A809" s="6"/>
      <c r="B809" s="6"/>
      <c r="C809" s="144"/>
      <c r="D809" s="145"/>
      <c r="E809" s="154"/>
      <c r="F809" s="6"/>
      <c r="G809" s="6"/>
    </row>
    <row r="810" ht="15.75" customHeight="1">
      <c r="A810" s="6"/>
      <c r="B810" s="6"/>
      <c r="C810" s="144"/>
      <c r="D810" s="145"/>
      <c r="E810" s="154"/>
      <c r="F810" s="6"/>
      <c r="G810" s="6"/>
    </row>
    <row r="811" ht="15.75" customHeight="1">
      <c r="A811" s="6"/>
      <c r="B811" s="6"/>
      <c r="C811" s="144"/>
      <c r="D811" s="145"/>
      <c r="E811" s="154"/>
      <c r="F811" s="6"/>
      <c r="G811" s="6"/>
    </row>
    <row r="812" ht="15.75" customHeight="1">
      <c r="A812" s="6"/>
      <c r="B812" s="6"/>
      <c r="C812" s="144"/>
      <c r="D812" s="145"/>
      <c r="E812" s="154"/>
      <c r="F812" s="6"/>
      <c r="G812" s="6"/>
    </row>
    <row r="813" ht="15.75" customHeight="1">
      <c r="A813" s="6"/>
      <c r="B813" s="6"/>
      <c r="C813" s="144"/>
      <c r="D813" s="145"/>
      <c r="E813" s="154"/>
      <c r="F813" s="6"/>
      <c r="G813" s="6"/>
    </row>
    <row r="814" ht="15.75" customHeight="1">
      <c r="A814" s="6"/>
      <c r="B814" s="6"/>
      <c r="C814" s="144"/>
      <c r="D814" s="145"/>
      <c r="E814" s="154"/>
      <c r="F814" s="6"/>
      <c r="G814" s="6"/>
    </row>
    <row r="815" ht="15.75" customHeight="1">
      <c r="A815" s="6"/>
      <c r="B815" s="6"/>
      <c r="C815" s="144"/>
      <c r="D815" s="145"/>
      <c r="E815" s="154"/>
      <c r="F815" s="6"/>
      <c r="G815" s="6"/>
    </row>
    <row r="816" ht="15.75" customHeight="1">
      <c r="A816" s="6"/>
      <c r="B816" s="6"/>
      <c r="C816" s="144"/>
      <c r="D816" s="145"/>
      <c r="E816" s="154"/>
      <c r="F816" s="6"/>
      <c r="G816" s="6"/>
    </row>
    <row r="817" ht="15.75" customHeight="1">
      <c r="A817" s="6"/>
      <c r="B817" s="6"/>
      <c r="C817" s="144"/>
      <c r="D817" s="145"/>
      <c r="E817" s="154"/>
      <c r="F817" s="6"/>
      <c r="G817" s="6"/>
    </row>
    <row r="818" ht="15.75" customHeight="1">
      <c r="A818" s="6"/>
      <c r="B818" s="6"/>
      <c r="C818" s="144"/>
      <c r="D818" s="145"/>
      <c r="E818" s="154"/>
      <c r="F818" s="6"/>
      <c r="G818" s="6"/>
    </row>
    <row r="819" ht="15.75" customHeight="1">
      <c r="A819" s="6"/>
      <c r="B819" s="6"/>
      <c r="C819" s="144"/>
      <c r="D819" s="145"/>
      <c r="E819" s="154"/>
      <c r="F819" s="6"/>
      <c r="G819" s="6"/>
    </row>
    <row r="820" ht="15.75" customHeight="1">
      <c r="A820" s="6"/>
      <c r="B820" s="6"/>
      <c r="C820" s="144"/>
      <c r="D820" s="145"/>
      <c r="E820" s="154"/>
      <c r="F820" s="6"/>
      <c r="G820" s="6"/>
    </row>
    <row r="821" ht="15.75" customHeight="1">
      <c r="A821" s="6"/>
      <c r="B821" s="6"/>
      <c r="C821" s="144"/>
      <c r="D821" s="145"/>
      <c r="E821" s="154"/>
      <c r="F821" s="6"/>
      <c r="G821" s="6"/>
    </row>
    <row r="822" ht="15.75" customHeight="1">
      <c r="A822" s="6"/>
      <c r="B822" s="6"/>
      <c r="C822" s="144"/>
      <c r="D822" s="145"/>
      <c r="E822" s="154"/>
      <c r="F822" s="6"/>
      <c r="G822" s="6"/>
    </row>
    <row r="823" ht="15.75" customHeight="1">
      <c r="A823" s="6"/>
      <c r="B823" s="6"/>
      <c r="C823" s="144"/>
      <c r="D823" s="145"/>
      <c r="E823" s="154"/>
      <c r="F823" s="6"/>
      <c r="G823" s="6"/>
    </row>
    <row r="824" ht="15.75" customHeight="1">
      <c r="A824" s="6"/>
      <c r="B824" s="6"/>
      <c r="C824" s="144"/>
      <c r="D824" s="145"/>
      <c r="E824" s="154"/>
      <c r="F824" s="6"/>
      <c r="G824" s="6"/>
    </row>
    <row r="825" ht="15.75" customHeight="1">
      <c r="A825" s="6"/>
      <c r="B825" s="6"/>
      <c r="C825" s="144"/>
      <c r="D825" s="145"/>
      <c r="E825" s="154"/>
      <c r="F825" s="6"/>
      <c r="G825" s="6"/>
    </row>
    <row r="826" ht="15.75" customHeight="1">
      <c r="A826" s="6"/>
      <c r="B826" s="6"/>
      <c r="C826" s="144"/>
      <c r="D826" s="145"/>
      <c r="E826" s="154"/>
      <c r="F826" s="6"/>
      <c r="G826" s="6"/>
    </row>
    <row r="827" ht="15.75" customHeight="1">
      <c r="A827" s="6"/>
      <c r="B827" s="6"/>
      <c r="C827" s="144"/>
      <c r="D827" s="145"/>
      <c r="E827" s="154"/>
      <c r="F827" s="6"/>
      <c r="G827" s="6"/>
    </row>
    <row r="828" ht="15.75" customHeight="1">
      <c r="A828" s="6"/>
      <c r="B828" s="6"/>
      <c r="C828" s="144"/>
      <c r="D828" s="145"/>
      <c r="E828" s="154"/>
      <c r="F828" s="6"/>
      <c r="G828" s="6"/>
    </row>
    <row r="829" ht="15.75" customHeight="1">
      <c r="A829" s="6"/>
      <c r="B829" s="6"/>
      <c r="C829" s="144"/>
      <c r="D829" s="145"/>
      <c r="E829" s="154"/>
      <c r="F829" s="6"/>
      <c r="G829" s="6"/>
    </row>
    <row r="830" ht="15.75" customHeight="1">
      <c r="A830" s="6"/>
      <c r="B830" s="6"/>
      <c r="C830" s="144"/>
      <c r="D830" s="145"/>
      <c r="E830" s="154"/>
      <c r="F830" s="6"/>
      <c r="G830" s="6"/>
    </row>
    <row r="831" ht="15.75" customHeight="1">
      <c r="A831" s="6"/>
      <c r="B831" s="6"/>
      <c r="C831" s="144"/>
      <c r="D831" s="145"/>
      <c r="E831" s="154"/>
      <c r="F831" s="6"/>
      <c r="G831" s="6"/>
    </row>
    <row r="832" ht="15.75" customHeight="1">
      <c r="A832" s="6"/>
      <c r="B832" s="6"/>
      <c r="C832" s="144"/>
      <c r="D832" s="145"/>
      <c r="E832" s="154"/>
      <c r="F832" s="6"/>
      <c r="G832" s="6"/>
    </row>
    <row r="833" ht="15.75" customHeight="1">
      <c r="A833" s="6"/>
      <c r="B833" s="6"/>
      <c r="C833" s="144"/>
      <c r="D833" s="145"/>
      <c r="E833" s="154"/>
      <c r="F833" s="6"/>
      <c r="G833" s="6"/>
    </row>
    <row r="834" ht="15.75" customHeight="1">
      <c r="A834" s="6"/>
      <c r="B834" s="6"/>
      <c r="C834" s="144"/>
      <c r="D834" s="145"/>
      <c r="E834" s="154"/>
      <c r="F834" s="6"/>
      <c r="G834" s="6"/>
    </row>
    <row r="835" ht="15.75" customHeight="1">
      <c r="A835" s="6"/>
      <c r="B835" s="6"/>
      <c r="C835" s="144"/>
      <c r="D835" s="145"/>
      <c r="E835" s="154"/>
      <c r="F835" s="6"/>
      <c r="G835" s="6"/>
    </row>
    <row r="836" ht="15.75" customHeight="1">
      <c r="A836" s="6"/>
      <c r="B836" s="6"/>
      <c r="C836" s="144"/>
      <c r="D836" s="145"/>
      <c r="E836" s="154"/>
      <c r="F836" s="6"/>
      <c r="G836" s="6"/>
    </row>
    <row r="837" ht="15.75" customHeight="1">
      <c r="A837" s="6"/>
      <c r="B837" s="6"/>
      <c r="C837" s="144"/>
      <c r="D837" s="145"/>
      <c r="E837" s="154"/>
      <c r="F837" s="6"/>
      <c r="G837" s="6"/>
    </row>
    <row r="838" ht="15.75" customHeight="1">
      <c r="A838" s="6"/>
      <c r="B838" s="6"/>
      <c r="C838" s="144"/>
      <c r="D838" s="145"/>
      <c r="E838" s="154"/>
      <c r="F838" s="6"/>
      <c r="G838" s="6"/>
    </row>
    <row r="839" ht="15.75" customHeight="1">
      <c r="A839" s="6"/>
      <c r="B839" s="6"/>
      <c r="C839" s="144"/>
      <c r="D839" s="145"/>
      <c r="E839" s="154"/>
      <c r="F839" s="6"/>
      <c r="G839" s="6"/>
    </row>
    <row r="840" ht="15.75" customHeight="1">
      <c r="A840" s="6"/>
      <c r="B840" s="6"/>
      <c r="C840" s="144"/>
      <c r="D840" s="145"/>
      <c r="E840" s="154"/>
      <c r="F840" s="6"/>
      <c r="G840" s="6"/>
    </row>
    <row r="841" ht="15.75" customHeight="1">
      <c r="A841" s="6"/>
      <c r="B841" s="6"/>
      <c r="C841" s="144"/>
      <c r="D841" s="145"/>
      <c r="E841" s="154"/>
      <c r="F841" s="6"/>
      <c r="G841" s="6"/>
    </row>
    <row r="842" ht="15.75" customHeight="1">
      <c r="A842" s="6"/>
      <c r="B842" s="6"/>
      <c r="C842" s="144"/>
      <c r="D842" s="145"/>
      <c r="E842" s="154"/>
      <c r="F842" s="6"/>
      <c r="G842" s="6"/>
    </row>
    <row r="843" ht="15.75" customHeight="1">
      <c r="A843" s="6"/>
      <c r="B843" s="6"/>
      <c r="C843" s="144"/>
      <c r="D843" s="145"/>
      <c r="E843" s="154"/>
      <c r="F843" s="6"/>
      <c r="G843" s="6"/>
    </row>
    <row r="844" ht="15.75" customHeight="1">
      <c r="A844" s="6"/>
      <c r="B844" s="6"/>
      <c r="C844" s="144"/>
      <c r="D844" s="145"/>
      <c r="E844" s="154"/>
      <c r="F844" s="6"/>
      <c r="G844" s="6"/>
    </row>
    <row r="845" ht="15.75" customHeight="1">
      <c r="A845" s="6"/>
      <c r="B845" s="6"/>
      <c r="C845" s="144"/>
      <c r="D845" s="145"/>
      <c r="E845" s="154"/>
      <c r="F845" s="6"/>
      <c r="G845" s="6"/>
    </row>
    <row r="846" ht="15.75" customHeight="1">
      <c r="A846" s="6"/>
      <c r="B846" s="6"/>
      <c r="C846" s="144"/>
      <c r="D846" s="145"/>
      <c r="E846" s="154"/>
      <c r="F846" s="6"/>
      <c r="G846" s="6"/>
    </row>
    <row r="847" ht="15.75" customHeight="1">
      <c r="A847" s="6"/>
      <c r="B847" s="6"/>
      <c r="C847" s="144"/>
      <c r="D847" s="145"/>
      <c r="E847" s="154"/>
      <c r="F847" s="6"/>
      <c r="G847" s="6"/>
    </row>
    <row r="848" ht="15.75" customHeight="1">
      <c r="A848" s="6"/>
      <c r="B848" s="6"/>
      <c r="C848" s="144"/>
      <c r="D848" s="145"/>
      <c r="E848" s="154"/>
      <c r="F848" s="6"/>
      <c r="G848" s="6"/>
    </row>
    <row r="849" ht="15.75" customHeight="1">
      <c r="A849" s="6"/>
      <c r="B849" s="6"/>
      <c r="C849" s="144"/>
      <c r="D849" s="145"/>
      <c r="E849" s="154"/>
      <c r="F849" s="6"/>
      <c r="G849" s="6"/>
    </row>
    <row r="850" ht="15.75" customHeight="1">
      <c r="A850" s="6"/>
      <c r="B850" s="6"/>
      <c r="C850" s="144"/>
      <c r="D850" s="145"/>
      <c r="E850" s="154"/>
      <c r="F850" s="6"/>
      <c r="G850" s="6"/>
    </row>
    <row r="851" ht="15.75" customHeight="1">
      <c r="A851" s="6"/>
      <c r="B851" s="6"/>
      <c r="C851" s="144"/>
      <c r="D851" s="145"/>
      <c r="E851" s="154"/>
      <c r="F851" s="6"/>
      <c r="G851" s="6"/>
    </row>
    <row r="852" ht="15.75" customHeight="1">
      <c r="A852" s="6"/>
      <c r="B852" s="6"/>
      <c r="C852" s="144"/>
      <c r="D852" s="145"/>
      <c r="E852" s="154"/>
      <c r="F852" s="6"/>
      <c r="G852" s="6"/>
    </row>
    <row r="853" ht="15.75" customHeight="1">
      <c r="A853" s="6"/>
      <c r="B853" s="6"/>
      <c r="C853" s="144"/>
      <c r="D853" s="145"/>
      <c r="E853" s="154"/>
      <c r="F853" s="6"/>
      <c r="G853" s="6"/>
    </row>
    <row r="854" ht="15.75" customHeight="1">
      <c r="A854" s="6"/>
      <c r="B854" s="6"/>
      <c r="C854" s="144"/>
      <c r="D854" s="145"/>
      <c r="E854" s="154"/>
      <c r="F854" s="6"/>
      <c r="G854" s="6"/>
    </row>
    <row r="855" ht="15.75" customHeight="1">
      <c r="A855" s="6"/>
      <c r="B855" s="6"/>
      <c r="C855" s="144"/>
      <c r="D855" s="145"/>
      <c r="E855" s="154"/>
      <c r="F855" s="6"/>
      <c r="G855" s="6"/>
    </row>
    <row r="856" ht="15.75" customHeight="1">
      <c r="A856" s="6"/>
      <c r="B856" s="6"/>
      <c r="C856" s="144"/>
      <c r="D856" s="145"/>
      <c r="E856" s="154"/>
      <c r="F856" s="6"/>
      <c r="G856" s="6"/>
    </row>
    <row r="857" ht="15.75" customHeight="1">
      <c r="A857" s="6"/>
      <c r="B857" s="6"/>
      <c r="C857" s="144"/>
      <c r="D857" s="145"/>
      <c r="E857" s="154"/>
      <c r="F857" s="6"/>
      <c r="G857" s="6"/>
    </row>
    <row r="858" ht="15.75" customHeight="1">
      <c r="A858" s="6"/>
      <c r="B858" s="6"/>
      <c r="C858" s="144"/>
      <c r="D858" s="145"/>
      <c r="E858" s="154"/>
      <c r="F858" s="6"/>
      <c r="G858" s="6"/>
    </row>
    <row r="859" ht="15.75" customHeight="1">
      <c r="A859" s="6"/>
      <c r="B859" s="6"/>
      <c r="C859" s="144"/>
      <c r="D859" s="145"/>
      <c r="E859" s="154"/>
      <c r="F859" s="6"/>
      <c r="G859" s="6"/>
    </row>
    <row r="860" ht="15.75" customHeight="1">
      <c r="A860" s="6"/>
      <c r="B860" s="6"/>
      <c r="C860" s="144"/>
      <c r="D860" s="145"/>
      <c r="E860" s="154"/>
      <c r="F860" s="6"/>
      <c r="G860" s="6"/>
    </row>
    <row r="861" ht="15.75" customHeight="1">
      <c r="A861" s="6"/>
      <c r="B861" s="6"/>
      <c r="C861" s="144"/>
      <c r="D861" s="145"/>
      <c r="E861" s="154"/>
      <c r="F861" s="6"/>
      <c r="G861" s="6"/>
    </row>
    <row r="862" ht="15.75" customHeight="1">
      <c r="A862" s="6"/>
      <c r="B862" s="6"/>
      <c r="C862" s="144"/>
      <c r="D862" s="145"/>
      <c r="E862" s="154"/>
      <c r="F862" s="6"/>
      <c r="G862" s="6"/>
    </row>
    <row r="863" ht="15.75" customHeight="1">
      <c r="A863" s="6"/>
      <c r="B863" s="6"/>
      <c r="C863" s="144"/>
      <c r="D863" s="145"/>
      <c r="E863" s="154"/>
      <c r="F863" s="6"/>
      <c r="G863" s="6"/>
    </row>
    <row r="864" ht="15.75" customHeight="1">
      <c r="A864" s="6"/>
      <c r="B864" s="6"/>
      <c r="C864" s="144"/>
      <c r="D864" s="145"/>
      <c r="E864" s="154"/>
      <c r="F864" s="6"/>
      <c r="G864" s="6"/>
    </row>
    <row r="865" ht="15.75" customHeight="1">
      <c r="A865" s="6"/>
      <c r="B865" s="6"/>
      <c r="C865" s="144"/>
      <c r="D865" s="145"/>
      <c r="E865" s="154"/>
      <c r="F865" s="6"/>
      <c r="G865" s="6"/>
    </row>
    <row r="866" ht="15.75" customHeight="1">
      <c r="A866" s="6"/>
      <c r="B866" s="6"/>
      <c r="C866" s="144"/>
      <c r="D866" s="145"/>
      <c r="E866" s="154"/>
      <c r="F866" s="6"/>
      <c r="G866" s="6"/>
    </row>
    <row r="867" ht="15.75" customHeight="1">
      <c r="A867" s="6"/>
      <c r="B867" s="6"/>
      <c r="C867" s="144"/>
      <c r="D867" s="145"/>
      <c r="E867" s="154"/>
      <c r="F867" s="6"/>
      <c r="G867" s="6"/>
    </row>
    <row r="868" ht="15.75" customHeight="1">
      <c r="A868" s="6"/>
      <c r="B868" s="6"/>
      <c r="C868" s="144"/>
      <c r="D868" s="145"/>
      <c r="E868" s="154"/>
      <c r="F868" s="6"/>
      <c r="G868" s="6"/>
    </row>
    <row r="869" ht="15.75" customHeight="1">
      <c r="A869" s="6"/>
      <c r="B869" s="6"/>
      <c r="C869" s="144"/>
      <c r="D869" s="145"/>
      <c r="E869" s="154"/>
      <c r="F869" s="6"/>
      <c r="G869" s="6"/>
    </row>
    <row r="870" ht="15.75" customHeight="1">
      <c r="A870" s="6"/>
      <c r="B870" s="6"/>
      <c r="C870" s="144"/>
      <c r="D870" s="145"/>
      <c r="E870" s="154"/>
      <c r="F870" s="6"/>
      <c r="G870" s="6"/>
    </row>
    <row r="871" ht="15.75" customHeight="1">
      <c r="A871" s="6"/>
      <c r="B871" s="6"/>
      <c r="C871" s="144"/>
      <c r="D871" s="145"/>
      <c r="E871" s="154"/>
      <c r="F871" s="6"/>
      <c r="G871" s="6"/>
    </row>
    <row r="872" ht="15.75" customHeight="1">
      <c r="A872" s="6"/>
      <c r="B872" s="6"/>
      <c r="C872" s="144"/>
      <c r="D872" s="145"/>
      <c r="E872" s="154"/>
      <c r="F872" s="6"/>
      <c r="G872" s="6"/>
    </row>
    <row r="873" ht="15.75" customHeight="1">
      <c r="A873" s="6"/>
      <c r="B873" s="6"/>
      <c r="C873" s="144"/>
      <c r="D873" s="145"/>
      <c r="E873" s="154"/>
      <c r="F873" s="6"/>
      <c r="G873" s="6"/>
    </row>
    <row r="874" ht="15.75" customHeight="1">
      <c r="A874" s="6"/>
      <c r="B874" s="6"/>
      <c r="C874" s="144"/>
      <c r="D874" s="145"/>
      <c r="E874" s="154"/>
      <c r="F874" s="6"/>
      <c r="G874" s="6"/>
    </row>
    <row r="875" ht="15.75" customHeight="1">
      <c r="A875" s="6"/>
      <c r="B875" s="6"/>
      <c r="C875" s="144"/>
      <c r="D875" s="145"/>
      <c r="E875" s="154"/>
      <c r="F875" s="6"/>
      <c r="G875" s="6"/>
    </row>
    <row r="876" ht="15.75" customHeight="1">
      <c r="A876" s="6"/>
      <c r="B876" s="6"/>
      <c r="C876" s="144"/>
      <c r="D876" s="145"/>
      <c r="E876" s="154"/>
      <c r="F876" s="6"/>
      <c r="G876" s="6"/>
    </row>
    <row r="877" ht="15.75" customHeight="1">
      <c r="A877" s="6"/>
      <c r="B877" s="6"/>
      <c r="C877" s="144"/>
      <c r="D877" s="145"/>
      <c r="E877" s="154"/>
      <c r="F877" s="6"/>
      <c r="G877" s="6"/>
    </row>
    <row r="878" ht="15.75" customHeight="1">
      <c r="A878" s="6"/>
      <c r="B878" s="6"/>
      <c r="C878" s="144"/>
      <c r="D878" s="145"/>
      <c r="E878" s="154"/>
      <c r="F878" s="6"/>
      <c r="G878" s="6"/>
    </row>
    <row r="879" ht="15.75" customHeight="1">
      <c r="A879" s="6"/>
      <c r="B879" s="6"/>
      <c r="C879" s="144"/>
      <c r="D879" s="145"/>
      <c r="E879" s="154"/>
      <c r="F879" s="6"/>
      <c r="G879" s="6"/>
    </row>
    <row r="880" ht="15.75" customHeight="1">
      <c r="A880" s="6"/>
      <c r="B880" s="6"/>
      <c r="C880" s="144"/>
      <c r="D880" s="145"/>
      <c r="E880" s="154"/>
      <c r="F880" s="6"/>
      <c r="G880" s="6"/>
    </row>
    <row r="881" ht="15.75" customHeight="1">
      <c r="A881" s="6"/>
      <c r="B881" s="6"/>
      <c r="C881" s="144"/>
      <c r="D881" s="145"/>
      <c r="E881" s="154"/>
      <c r="F881" s="6"/>
      <c r="G881" s="6"/>
    </row>
    <row r="882" ht="15.75" customHeight="1">
      <c r="A882" s="6"/>
      <c r="B882" s="6"/>
      <c r="C882" s="144"/>
      <c r="D882" s="145"/>
      <c r="E882" s="154"/>
      <c r="F882" s="6"/>
      <c r="G882" s="6"/>
    </row>
    <row r="883" ht="15.75" customHeight="1">
      <c r="A883" s="6"/>
      <c r="B883" s="6"/>
      <c r="C883" s="144"/>
      <c r="D883" s="145"/>
      <c r="E883" s="154"/>
      <c r="F883" s="6"/>
      <c r="G883" s="6"/>
    </row>
    <row r="884" ht="15.75" customHeight="1">
      <c r="A884" s="6"/>
      <c r="B884" s="6"/>
      <c r="C884" s="144"/>
      <c r="D884" s="145"/>
      <c r="E884" s="154"/>
      <c r="F884" s="6"/>
      <c r="G884" s="6"/>
    </row>
    <row r="885" ht="15.75" customHeight="1">
      <c r="A885" s="6"/>
      <c r="B885" s="6"/>
      <c r="C885" s="144"/>
      <c r="D885" s="145"/>
      <c r="E885" s="154"/>
      <c r="F885" s="6"/>
      <c r="G885" s="6"/>
    </row>
    <row r="886" ht="15.75" customHeight="1">
      <c r="A886" s="6"/>
      <c r="B886" s="6"/>
      <c r="C886" s="144"/>
      <c r="D886" s="145"/>
      <c r="E886" s="154"/>
      <c r="F886" s="6"/>
      <c r="G886" s="6"/>
    </row>
    <row r="887" ht="15.75" customHeight="1">
      <c r="A887" s="6"/>
      <c r="B887" s="6"/>
      <c r="C887" s="144"/>
      <c r="D887" s="145"/>
      <c r="E887" s="154"/>
      <c r="F887" s="6"/>
      <c r="G887" s="6"/>
    </row>
    <row r="888" ht="15.75" customHeight="1">
      <c r="A888" s="6"/>
      <c r="B888" s="6"/>
      <c r="C888" s="144"/>
      <c r="D888" s="145"/>
      <c r="E888" s="154"/>
      <c r="F888" s="6"/>
      <c r="G888" s="6"/>
    </row>
    <row r="889" ht="15.75" customHeight="1">
      <c r="A889" s="6"/>
      <c r="B889" s="6"/>
      <c r="C889" s="144"/>
      <c r="D889" s="145"/>
      <c r="E889" s="154"/>
      <c r="F889" s="6"/>
      <c r="G889" s="6"/>
    </row>
    <row r="890" ht="15.75" customHeight="1">
      <c r="A890" s="6"/>
      <c r="B890" s="6"/>
      <c r="C890" s="144"/>
      <c r="D890" s="145"/>
      <c r="E890" s="154"/>
      <c r="F890" s="6"/>
      <c r="G890" s="6"/>
    </row>
    <row r="891" ht="15.75" customHeight="1">
      <c r="A891" s="6"/>
      <c r="B891" s="6"/>
      <c r="C891" s="144"/>
      <c r="D891" s="145"/>
      <c r="E891" s="154"/>
      <c r="F891" s="6"/>
      <c r="G891" s="6"/>
    </row>
    <row r="892" ht="15.75" customHeight="1">
      <c r="A892" s="6"/>
      <c r="B892" s="6"/>
      <c r="C892" s="144"/>
      <c r="D892" s="145"/>
      <c r="E892" s="154"/>
      <c r="F892" s="6"/>
      <c r="G892" s="6"/>
    </row>
    <row r="893" ht="15.75" customHeight="1">
      <c r="A893" s="6"/>
      <c r="B893" s="6"/>
      <c r="C893" s="144"/>
      <c r="D893" s="145"/>
      <c r="E893" s="154"/>
      <c r="F893" s="6"/>
      <c r="G893" s="6"/>
    </row>
    <row r="894" ht="15.75" customHeight="1">
      <c r="A894" s="6"/>
      <c r="B894" s="6"/>
      <c r="C894" s="144"/>
      <c r="D894" s="145"/>
      <c r="E894" s="154"/>
      <c r="F894" s="6"/>
      <c r="G894" s="6"/>
    </row>
    <row r="895" ht="15.75" customHeight="1">
      <c r="A895" s="6"/>
      <c r="B895" s="6"/>
      <c r="C895" s="144"/>
      <c r="D895" s="145"/>
      <c r="E895" s="154"/>
      <c r="F895" s="6"/>
      <c r="G895" s="6"/>
    </row>
    <row r="896" ht="15.75" customHeight="1">
      <c r="A896" s="6"/>
      <c r="B896" s="6"/>
      <c r="C896" s="144"/>
      <c r="D896" s="145"/>
      <c r="E896" s="154"/>
      <c r="F896" s="6"/>
      <c r="G896" s="6"/>
    </row>
    <row r="897" ht="15.75" customHeight="1">
      <c r="A897" s="6"/>
      <c r="B897" s="6"/>
      <c r="C897" s="144"/>
      <c r="D897" s="145"/>
      <c r="E897" s="154"/>
      <c r="F897" s="6"/>
      <c r="G897" s="6"/>
    </row>
    <row r="898" ht="15.75" customHeight="1">
      <c r="A898" s="6"/>
      <c r="B898" s="6"/>
      <c r="C898" s="144"/>
      <c r="D898" s="145"/>
      <c r="E898" s="154"/>
      <c r="F898" s="6"/>
      <c r="G898" s="6"/>
    </row>
    <row r="899" ht="15.75" customHeight="1">
      <c r="A899" s="6"/>
      <c r="B899" s="6"/>
      <c r="C899" s="144"/>
      <c r="D899" s="145"/>
      <c r="E899" s="154"/>
      <c r="F899" s="6"/>
      <c r="G899" s="6"/>
    </row>
    <row r="900" ht="15.75" customHeight="1">
      <c r="A900" s="6"/>
      <c r="B900" s="6"/>
      <c r="C900" s="144"/>
      <c r="D900" s="145"/>
      <c r="E900" s="154"/>
      <c r="F900" s="6"/>
      <c r="G900" s="6"/>
    </row>
    <row r="901" ht="15.75" customHeight="1">
      <c r="A901" s="6"/>
      <c r="B901" s="6"/>
      <c r="C901" s="144"/>
      <c r="D901" s="145"/>
      <c r="E901" s="154"/>
      <c r="F901" s="6"/>
      <c r="G901" s="6"/>
    </row>
    <row r="902" ht="15.75" customHeight="1">
      <c r="A902" s="6"/>
      <c r="B902" s="6"/>
      <c r="C902" s="144"/>
      <c r="D902" s="145"/>
      <c r="E902" s="154"/>
      <c r="F902" s="6"/>
      <c r="G902" s="6"/>
    </row>
    <row r="903" ht="15.75" customHeight="1">
      <c r="A903" s="6"/>
      <c r="B903" s="6"/>
      <c r="C903" s="144"/>
      <c r="D903" s="145"/>
      <c r="E903" s="154"/>
      <c r="F903" s="6"/>
      <c r="G903" s="6"/>
    </row>
    <row r="904" ht="15.75" customHeight="1">
      <c r="A904" s="6"/>
      <c r="B904" s="6"/>
      <c r="C904" s="144"/>
      <c r="D904" s="145"/>
      <c r="E904" s="154"/>
      <c r="F904" s="6"/>
      <c r="G904" s="6"/>
    </row>
    <row r="905" ht="15.75" customHeight="1">
      <c r="A905" s="6"/>
      <c r="B905" s="6"/>
      <c r="C905" s="144"/>
      <c r="D905" s="145"/>
      <c r="E905" s="154"/>
      <c r="F905" s="6"/>
      <c r="G905" s="6"/>
    </row>
    <row r="906" ht="15.75" customHeight="1">
      <c r="A906" s="6"/>
      <c r="B906" s="6"/>
      <c r="C906" s="144"/>
      <c r="D906" s="145"/>
      <c r="E906" s="154"/>
      <c r="F906" s="6"/>
      <c r="G906" s="6"/>
    </row>
    <row r="907" ht="15.75" customHeight="1">
      <c r="A907" s="6"/>
      <c r="B907" s="6"/>
      <c r="C907" s="144"/>
      <c r="D907" s="145"/>
      <c r="E907" s="154"/>
      <c r="F907" s="6"/>
      <c r="G907" s="6"/>
    </row>
    <row r="908" ht="15.75" customHeight="1">
      <c r="A908" s="6"/>
      <c r="B908" s="6"/>
      <c r="C908" s="144"/>
      <c r="D908" s="145"/>
      <c r="E908" s="154"/>
      <c r="F908" s="6"/>
      <c r="G908" s="6"/>
    </row>
    <row r="909" ht="15.75" customHeight="1">
      <c r="A909" s="6"/>
      <c r="B909" s="6"/>
      <c r="C909" s="144"/>
      <c r="D909" s="145"/>
      <c r="E909" s="154"/>
      <c r="F909" s="6"/>
      <c r="G909" s="6"/>
    </row>
    <row r="910" ht="15.75" customHeight="1">
      <c r="A910" s="6"/>
      <c r="B910" s="6"/>
      <c r="C910" s="144"/>
      <c r="D910" s="145"/>
      <c r="E910" s="154"/>
      <c r="F910" s="6"/>
      <c r="G910" s="6"/>
    </row>
    <row r="911" ht="15.75" customHeight="1">
      <c r="A911" s="6"/>
      <c r="B911" s="6"/>
      <c r="C911" s="144"/>
      <c r="D911" s="145"/>
      <c r="E911" s="154"/>
      <c r="F911" s="6"/>
      <c r="G911" s="6"/>
    </row>
    <row r="912" ht="15.75" customHeight="1">
      <c r="A912" s="6"/>
      <c r="B912" s="6"/>
      <c r="C912" s="144"/>
      <c r="D912" s="145"/>
      <c r="E912" s="154"/>
      <c r="F912" s="6"/>
      <c r="G912" s="6"/>
    </row>
    <row r="913" ht="15.75" customHeight="1">
      <c r="A913" s="6"/>
      <c r="B913" s="6"/>
      <c r="C913" s="144"/>
      <c r="D913" s="145"/>
      <c r="E913" s="154"/>
      <c r="F913" s="6"/>
      <c r="G913" s="6"/>
    </row>
    <row r="914" ht="15.75" customHeight="1">
      <c r="A914" s="6"/>
      <c r="B914" s="6"/>
      <c r="C914" s="144"/>
      <c r="D914" s="145"/>
      <c r="E914" s="154"/>
      <c r="F914" s="6"/>
      <c r="G914" s="6"/>
    </row>
    <row r="915" ht="15.75" customHeight="1">
      <c r="A915" s="6"/>
      <c r="B915" s="6"/>
      <c r="C915" s="144"/>
      <c r="D915" s="145"/>
      <c r="E915" s="154"/>
      <c r="F915" s="6"/>
      <c r="G915" s="6"/>
    </row>
    <row r="916" ht="15.75" customHeight="1">
      <c r="A916" s="6"/>
      <c r="B916" s="6"/>
      <c r="C916" s="144"/>
      <c r="D916" s="145"/>
      <c r="E916" s="154"/>
      <c r="F916" s="6"/>
      <c r="G916" s="6"/>
    </row>
    <row r="917" ht="15.75" customHeight="1">
      <c r="A917" s="6"/>
      <c r="B917" s="6"/>
      <c r="C917" s="144"/>
      <c r="D917" s="145"/>
      <c r="E917" s="154"/>
      <c r="F917" s="6"/>
      <c r="G917" s="6"/>
    </row>
    <row r="918" ht="15.75" customHeight="1">
      <c r="A918" s="6"/>
      <c r="B918" s="6"/>
      <c r="C918" s="144"/>
      <c r="D918" s="145"/>
      <c r="E918" s="154"/>
      <c r="F918" s="6"/>
      <c r="G918" s="6"/>
    </row>
    <row r="919" ht="15.75" customHeight="1">
      <c r="A919" s="6"/>
      <c r="B919" s="6"/>
      <c r="C919" s="144"/>
      <c r="D919" s="145"/>
      <c r="E919" s="154"/>
      <c r="F919" s="6"/>
      <c r="G919" s="6"/>
    </row>
    <row r="920" ht="15.75" customHeight="1">
      <c r="A920" s="6"/>
      <c r="B920" s="6"/>
      <c r="C920" s="144"/>
      <c r="D920" s="145"/>
      <c r="E920" s="154"/>
      <c r="F920" s="6"/>
      <c r="G920" s="6"/>
    </row>
    <row r="921" ht="15.75" customHeight="1">
      <c r="A921" s="6"/>
      <c r="B921" s="6"/>
      <c r="C921" s="144"/>
      <c r="D921" s="145"/>
      <c r="E921" s="154"/>
      <c r="F921" s="6"/>
      <c r="G921" s="6"/>
    </row>
    <row r="922" ht="15.75" customHeight="1">
      <c r="A922" s="6"/>
      <c r="B922" s="6"/>
      <c r="C922" s="144"/>
      <c r="D922" s="145"/>
      <c r="E922" s="154"/>
      <c r="F922" s="6"/>
      <c r="G922" s="6"/>
    </row>
    <row r="923" ht="15.75" customHeight="1">
      <c r="A923" s="6"/>
      <c r="B923" s="6"/>
      <c r="C923" s="144"/>
      <c r="D923" s="145"/>
      <c r="E923" s="154"/>
      <c r="F923" s="6"/>
      <c r="G923" s="6"/>
    </row>
    <row r="924" ht="15.75" customHeight="1">
      <c r="A924" s="6"/>
      <c r="B924" s="6"/>
      <c r="C924" s="144"/>
      <c r="D924" s="145"/>
      <c r="E924" s="154"/>
      <c r="F924" s="6"/>
      <c r="G924" s="6"/>
    </row>
    <row r="925" ht="15.75" customHeight="1">
      <c r="A925" s="6"/>
      <c r="B925" s="6"/>
      <c r="C925" s="144"/>
      <c r="D925" s="145"/>
      <c r="E925" s="154"/>
      <c r="F925" s="6"/>
      <c r="G925" s="6"/>
    </row>
    <row r="926" ht="15.75" customHeight="1">
      <c r="A926" s="6"/>
      <c r="B926" s="6"/>
      <c r="C926" s="144"/>
      <c r="D926" s="145"/>
      <c r="E926" s="154"/>
      <c r="F926" s="6"/>
      <c r="G926" s="6"/>
    </row>
    <row r="927" ht="15.75" customHeight="1">
      <c r="A927" s="6"/>
      <c r="B927" s="6"/>
      <c r="C927" s="144"/>
      <c r="D927" s="145"/>
      <c r="E927" s="154"/>
      <c r="F927" s="6"/>
      <c r="G927" s="6"/>
    </row>
    <row r="928" ht="15.75" customHeight="1">
      <c r="A928" s="6"/>
      <c r="B928" s="6"/>
      <c r="C928" s="144"/>
      <c r="D928" s="145"/>
      <c r="E928" s="154"/>
      <c r="F928" s="6"/>
      <c r="G928" s="6"/>
    </row>
    <row r="929" ht="15.75" customHeight="1">
      <c r="A929" s="6"/>
      <c r="B929" s="6"/>
      <c r="C929" s="144"/>
      <c r="D929" s="145"/>
      <c r="E929" s="154"/>
      <c r="F929" s="6"/>
      <c r="G929" s="6"/>
    </row>
    <row r="930" ht="15.75" customHeight="1">
      <c r="A930" s="6"/>
      <c r="B930" s="6"/>
      <c r="C930" s="144"/>
      <c r="D930" s="145"/>
      <c r="E930" s="154"/>
      <c r="F930" s="6"/>
      <c r="G930" s="6"/>
    </row>
    <row r="931" ht="15.75" customHeight="1">
      <c r="A931" s="6"/>
      <c r="B931" s="6"/>
      <c r="C931" s="144"/>
      <c r="D931" s="145"/>
      <c r="E931" s="154"/>
      <c r="F931" s="6"/>
      <c r="G931" s="6"/>
    </row>
    <row r="932" ht="15.75" customHeight="1">
      <c r="A932" s="6"/>
      <c r="B932" s="6"/>
      <c r="C932" s="144"/>
      <c r="D932" s="145"/>
      <c r="E932" s="154"/>
      <c r="F932" s="6"/>
      <c r="G932" s="6"/>
    </row>
    <row r="933" ht="15.75" customHeight="1">
      <c r="A933" s="6"/>
      <c r="B933" s="6"/>
      <c r="C933" s="144"/>
      <c r="D933" s="145"/>
      <c r="E933" s="154"/>
      <c r="F933" s="6"/>
      <c r="G933" s="6"/>
    </row>
    <row r="934" ht="15.75" customHeight="1">
      <c r="A934" s="6"/>
      <c r="B934" s="6"/>
      <c r="C934" s="144"/>
      <c r="D934" s="145"/>
      <c r="E934" s="154"/>
      <c r="F934" s="6"/>
      <c r="G934" s="6"/>
    </row>
    <row r="935" ht="15.75" customHeight="1">
      <c r="A935" s="6"/>
      <c r="B935" s="6"/>
      <c r="C935" s="144"/>
      <c r="D935" s="145"/>
      <c r="E935" s="154"/>
      <c r="F935" s="6"/>
      <c r="G935" s="6"/>
    </row>
    <row r="936" ht="15.75" customHeight="1">
      <c r="A936" s="6"/>
      <c r="B936" s="6"/>
      <c r="C936" s="144"/>
      <c r="D936" s="145"/>
      <c r="E936" s="154"/>
      <c r="F936" s="6"/>
      <c r="G936" s="6"/>
    </row>
    <row r="937" ht="15.75" customHeight="1">
      <c r="A937" s="6"/>
      <c r="B937" s="6"/>
      <c r="C937" s="144"/>
      <c r="D937" s="145"/>
      <c r="E937" s="154"/>
      <c r="F937" s="6"/>
      <c r="G937" s="6"/>
    </row>
    <row r="938" ht="15.75" customHeight="1">
      <c r="A938" s="6"/>
      <c r="B938" s="6"/>
      <c r="C938" s="144"/>
      <c r="D938" s="145"/>
      <c r="E938" s="154"/>
      <c r="F938" s="6"/>
      <c r="G938" s="6"/>
    </row>
    <row r="939" ht="15.75" customHeight="1">
      <c r="A939" s="6"/>
      <c r="B939" s="6"/>
      <c r="C939" s="144"/>
      <c r="D939" s="145"/>
      <c r="E939" s="154"/>
      <c r="F939" s="6"/>
      <c r="G939" s="6"/>
    </row>
    <row r="940" ht="15.75" customHeight="1">
      <c r="A940" s="6"/>
      <c r="B940" s="6"/>
      <c r="C940" s="144"/>
      <c r="D940" s="145"/>
      <c r="E940" s="154"/>
      <c r="F940" s="6"/>
      <c r="G940" s="6"/>
    </row>
    <row r="941" ht="15.75" customHeight="1">
      <c r="A941" s="6"/>
      <c r="B941" s="6"/>
      <c r="C941" s="144"/>
      <c r="D941" s="145"/>
      <c r="E941" s="154"/>
      <c r="F941" s="6"/>
      <c r="G941" s="6"/>
    </row>
    <row r="942" ht="15.75" customHeight="1">
      <c r="A942" s="6"/>
      <c r="B942" s="6"/>
      <c r="C942" s="144"/>
      <c r="D942" s="145"/>
      <c r="E942" s="154"/>
      <c r="F942" s="6"/>
      <c r="G942" s="6"/>
    </row>
    <row r="943" ht="15.75" customHeight="1">
      <c r="A943" s="6"/>
      <c r="B943" s="6"/>
      <c r="C943" s="144"/>
      <c r="D943" s="145"/>
      <c r="E943" s="154"/>
      <c r="F943" s="6"/>
      <c r="G943" s="6"/>
    </row>
    <row r="944" ht="15.75" customHeight="1">
      <c r="A944" s="6"/>
      <c r="B944" s="6"/>
      <c r="C944" s="144"/>
      <c r="D944" s="145"/>
      <c r="E944" s="154"/>
      <c r="F944" s="6"/>
      <c r="G944" s="6"/>
    </row>
    <row r="945" ht="15.75" customHeight="1">
      <c r="A945" s="6"/>
      <c r="B945" s="6"/>
      <c r="C945" s="144"/>
      <c r="D945" s="145"/>
      <c r="E945" s="154"/>
      <c r="F945" s="6"/>
      <c r="G945" s="6"/>
    </row>
    <row r="946" ht="15.75" customHeight="1">
      <c r="A946" s="6"/>
      <c r="B946" s="6"/>
      <c r="C946" s="144"/>
      <c r="D946" s="145"/>
      <c r="E946" s="154"/>
      <c r="F946" s="6"/>
      <c r="G946" s="6"/>
    </row>
    <row r="947" ht="15.75" customHeight="1">
      <c r="A947" s="6"/>
      <c r="B947" s="6"/>
      <c r="C947" s="144"/>
      <c r="D947" s="145"/>
      <c r="E947" s="154"/>
      <c r="F947" s="6"/>
      <c r="G947" s="6"/>
    </row>
    <row r="948" ht="15.75" customHeight="1">
      <c r="A948" s="6"/>
      <c r="B948" s="6"/>
      <c r="C948" s="144"/>
      <c r="D948" s="145"/>
      <c r="E948" s="154"/>
      <c r="F948" s="6"/>
      <c r="G948" s="6"/>
    </row>
    <row r="949" ht="15.75" customHeight="1">
      <c r="A949" s="6"/>
      <c r="B949" s="6"/>
      <c r="C949" s="144"/>
      <c r="D949" s="145"/>
      <c r="E949" s="154"/>
      <c r="F949" s="6"/>
      <c r="G949" s="6"/>
    </row>
    <row r="950" ht="15.75" customHeight="1">
      <c r="A950" s="6"/>
      <c r="B950" s="6"/>
      <c r="C950" s="144"/>
      <c r="D950" s="145"/>
      <c r="E950" s="154"/>
      <c r="F950" s="6"/>
      <c r="G950" s="6"/>
    </row>
    <row r="951" ht="15.75" customHeight="1">
      <c r="A951" s="6"/>
      <c r="B951" s="6"/>
      <c r="C951" s="144"/>
      <c r="D951" s="145"/>
      <c r="E951" s="154"/>
      <c r="F951" s="6"/>
      <c r="G951" s="6"/>
    </row>
    <row r="952" ht="15.75" customHeight="1">
      <c r="A952" s="6"/>
      <c r="B952" s="6"/>
      <c r="C952" s="144"/>
      <c r="D952" s="145"/>
      <c r="E952" s="154"/>
      <c r="F952" s="6"/>
      <c r="G952" s="6"/>
    </row>
    <row r="953" ht="15.75" customHeight="1">
      <c r="A953" s="6"/>
      <c r="B953" s="6"/>
      <c r="C953" s="144"/>
      <c r="D953" s="145"/>
      <c r="E953" s="154"/>
      <c r="F953" s="6"/>
      <c r="G953" s="6"/>
    </row>
    <row r="954" ht="15.75" customHeight="1">
      <c r="A954" s="6"/>
      <c r="B954" s="6"/>
      <c r="C954" s="144"/>
      <c r="D954" s="145"/>
      <c r="E954" s="154"/>
      <c r="F954" s="6"/>
      <c r="G954" s="6"/>
    </row>
    <row r="955" ht="15.75" customHeight="1">
      <c r="A955" s="6"/>
      <c r="B955" s="6"/>
      <c r="C955" s="144"/>
      <c r="D955" s="145"/>
      <c r="E955" s="154"/>
      <c r="F955" s="6"/>
      <c r="G955" s="6"/>
    </row>
    <row r="956" ht="15.75" customHeight="1">
      <c r="A956" s="6"/>
      <c r="B956" s="6"/>
      <c r="C956" s="144"/>
      <c r="D956" s="145"/>
      <c r="E956" s="154"/>
      <c r="F956" s="6"/>
      <c r="G956" s="6"/>
    </row>
    <row r="957" ht="15.75" customHeight="1">
      <c r="A957" s="6"/>
      <c r="B957" s="6"/>
      <c r="C957" s="144"/>
      <c r="D957" s="145"/>
      <c r="E957" s="154"/>
      <c r="F957" s="6"/>
      <c r="G957" s="6"/>
    </row>
    <row r="958" ht="15.75" customHeight="1">
      <c r="A958" s="6"/>
      <c r="B958" s="6"/>
      <c r="C958" s="144"/>
      <c r="D958" s="145"/>
      <c r="E958" s="154"/>
      <c r="F958" s="6"/>
      <c r="G958" s="6"/>
    </row>
    <row r="959" ht="15.75" customHeight="1">
      <c r="A959" s="6"/>
      <c r="B959" s="6"/>
      <c r="C959" s="144"/>
      <c r="D959" s="145"/>
      <c r="E959" s="154"/>
      <c r="F959" s="6"/>
      <c r="G959" s="6"/>
    </row>
    <row r="960" ht="15.75" customHeight="1">
      <c r="A960" s="6"/>
      <c r="B960" s="6"/>
      <c r="C960" s="144"/>
      <c r="D960" s="145"/>
      <c r="E960" s="154"/>
      <c r="F960" s="6"/>
      <c r="G960" s="6"/>
    </row>
    <row r="961" ht="15.75" customHeight="1">
      <c r="A961" s="6"/>
      <c r="B961" s="6"/>
      <c r="C961" s="144"/>
      <c r="D961" s="145"/>
      <c r="E961" s="154"/>
      <c r="F961" s="6"/>
      <c r="G961" s="6"/>
    </row>
    <row r="962" ht="15.75" customHeight="1">
      <c r="A962" s="6"/>
      <c r="B962" s="6"/>
      <c r="C962" s="144"/>
      <c r="D962" s="145"/>
      <c r="E962" s="154"/>
      <c r="F962" s="6"/>
      <c r="G962" s="6"/>
    </row>
    <row r="963" ht="15.75" customHeight="1">
      <c r="A963" s="6"/>
      <c r="B963" s="6"/>
      <c r="C963" s="144"/>
      <c r="D963" s="145"/>
      <c r="E963" s="154"/>
      <c r="F963" s="6"/>
      <c r="G963" s="6"/>
    </row>
    <row r="964" ht="15.75" customHeight="1">
      <c r="A964" s="6"/>
      <c r="B964" s="6"/>
      <c r="C964" s="144"/>
      <c r="D964" s="145"/>
      <c r="E964" s="154"/>
      <c r="F964" s="6"/>
      <c r="G964" s="6"/>
    </row>
    <row r="965" ht="15.75" customHeight="1">
      <c r="A965" s="6"/>
      <c r="B965" s="6"/>
      <c r="C965" s="144"/>
      <c r="D965" s="145"/>
      <c r="E965" s="154"/>
      <c r="F965" s="6"/>
      <c r="G965" s="6"/>
    </row>
    <row r="966" ht="15.75" customHeight="1">
      <c r="A966" s="6"/>
      <c r="B966" s="6"/>
      <c r="C966" s="144"/>
      <c r="D966" s="145"/>
      <c r="E966" s="154"/>
      <c r="F966" s="6"/>
      <c r="G966" s="6"/>
    </row>
    <row r="967" ht="15.75" customHeight="1">
      <c r="A967" s="6"/>
      <c r="B967" s="6"/>
      <c r="C967" s="144"/>
      <c r="D967" s="145"/>
      <c r="E967" s="154"/>
      <c r="F967" s="6"/>
      <c r="G967" s="6"/>
    </row>
    <row r="968" ht="15.75" customHeight="1">
      <c r="A968" s="6"/>
      <c r="B968" s="6"/>
      <c r="C968" s="144"/>
      <c r="D968" s="145"/>
      <c r="E968" s="154"/>
      <c r="F968" s="6"/>
      <c r="G968" s="6"/>
    </row>
    <row r="969" ht="15.75" customHeight="1">
      <c r="A969" s="6"/>
      <c r="B969" s="6"/>
      <c r="C969" s="144"/>
      <c r="D969" s="145"/>
      <c r="E969" s="154"/>
      <c r="F969" s="6"/>
      <c r="G969" s="6"/>
    </row>
    <row r="970" ht="15.75" customHeight="1">
      <c r="A970" s="6"/>
      <c r="B970" s="6"/>
      <c r="C970" s="144"/>
      <c r="D970" s="145"/>
      <c r="E970" s="154"/>
      <c r="F970" s="6"/>
      <c r="G970" s="6"/>
    </row>
    <row r="971" ht="15.75" customHeight="1">
      <c r="A971" s="6"/>
      <c r="B971" s="6"/>
      <c r="C971" s="144"/>
      <c r="D971" s="145"/>
      <c r="E971" s="154"/>
      <c r="F971" s="6"/>
      <c r="G971" s="6"/>
    </row>
    <row r="972" ht="15.75" customHeight="1">
      <c r="A972" s="6"/>
      <c r="B972" s="6"/>
      <c r="C972" s="144"/>
      <c r="D972" s="145"/>
      <c r="E972" s="154"/>
      <c r="F972" s="6"/>
      <c r="G972" s="6"/>
    </row>
    <row r="973" ht="15.75" customHeight="1">
      <c r="A973" s="6"/>
      <c r="B973" s="6"/>
      <c r="C973" s="144"/>
      <c r="D973" s="145"/>
      <c r="E973" s="154"/>
      <c r="F973" s="6"/>
      <c r="G973" s="6"/>
    </row>
    <row r="974" ht="15.75" customHeight="1">
      <c r="A974" s="6"/>
      <c r="B974" s="6"/>
      <c r="C974" s="144"/>
      <c r="D974" s="145"/>
      <c r="E974" s="154"/>
      <c r="F974" s="6"/>
      <c r="G974" s="6"/>
    </row>
    <row r="975" ht="15.75" customHeight="1">
      <c r="A975" s="6"/>
      <c r="B975" s="6"/>
      <c r="C975" s="144"/>
      <c r="D975" s="145"/>
      <c r="E975" s="154"/>
      <c r="F975" s="6"/>
      <c r="G975" s="6"/>
    </row>
    <row r="976" ht="15.75" customHeight="1">
      <c r="A976" s="6"/>
      <c r="B976" s="6"/>
      <c r="C976" s="144"/>
      <c r="D976" s="145"/>
      <c r="E976" s="154"/>
      <c r="F976" s="6"/>
      <c r="G976" s="6"/>
    </row>
    <row r="977" ht="15.75" customHeight="1">
      <c r="A977" s="6"/>
      <c r="B977" s="6"/>
      <c r="C977" s="144"/>
      <c r="D977" s="145"/>
      <c r="E977" s="154"/>
      <c r="F977" s="6"/>
      <c r="G977" s="6"/>
    </row>
    <row r="978" ht="15.75" customHeight="1">
      <c r="A978" s="6"/>
      <c r="B978" s="6"/>
      <c r="C978" s="144"/>
      <c r="D978" s="145"/>
      <c r="E978" s="154"/>
      <c r="F978" s="6"/>
      <c r="G978" s="6"/>
    </row>
    <row r="979" ht="15.75" customHeight="1">
      <c r="A979" s="6"/>
      <c r="B979" s="6"/>
      <c r="C979" s="144"/>
      <c r="D979" s="145"/>
      <c r="E979" s="154"/>
      <c r="F979" s="6"/>
      <c r="G979" s="6"/>
    </row>
    <row r="980" ht="15.75" customHeight="1">
      <c r="A980" s="6"/>
      <c r="B980" s="6"/>
      <c r="C980" s="144"/>
      <c r="D980" s="145"/>
      <c r="E980" s="154"/>
      <c r="F980" s="6"/>
      <c r="G980" s="6"/>
    </row>
    <row r="981" ht="15.75" customHeight="1">
      <c r="A981" s="6"/>
      <c r="B981" s="6"/>
      <c r="C981" s="144"/>
      <c r="D981" s="145"/>
      <c r="E981" s="154"/>
      <c r="F981" s="6"/>
      <c r="G981" s="6"/>
    </row>
    <row r="982" ht="15.75" customHeight="1">
      <c r="A982" s="6"/>
      <c r="B982" s="6"/>
      <c r="C982" s="144"/>
      <c r="D982" s="145"/>
      <c r="E982" s="154"/>
      <c r="F982" s="6"/>
      <c r="G982" s="6"/>
    </row>
    <row r="983" ht="15.75" customHeight="1">
      <c r="A983" s="6"/>
      <c r="B983" s="6"/>
      <c r="C983" s="144"/>
      <c r="D983" s="145"/>
      <c r="E983" s="154"/>
      <c r="F983" s="6"/>
      <c r="G983" s="6"/>
    </row>
    <row r="984" ht="15.75" customHeight="1">
      <c r="A984" s="6"/>
      <c r="B984" s="6"/>
      <c r="C984" s="144"/>
      <c r="D984" s="145"/>
      <c r="E984" s="154"/>
      <c r="F984" s="6"/>
      <c r="G984" s="6"/>
    </row>
    <row r="985" ht="15.75" customHeight="1">
      <c r="A985" s="6"/>
      <c r="B985" s="6"/>
      <c r="C985" s="144"/>
      <c r="D985" s="145"/>
      <c r="E985" s="154"/>
      <c r="F985" s="6"/>
      <c r="G985" s="6"/>
    </row>
    <row r="986" ht="15.75" customHeight="1">
      <c r="A986" s="6"/>
      <c r="B986" s="6"/>
      <c r="C986" s="144"/>
      <c r="D986" s="145"/>
      <c r="E986" s="154"/>
      <c r="F986" s="6"/>
      <c r="G986" s="6"/>
    </row>
    <row r="987" ht="15.75" customHeight="1">
      <c r="A987" s="6"/>
      <c r="B987" s="6"/>
      <c r="C987" s="144"/>
      <c r="D987" s="145"/>
      <c r="E987" s="154"/>
      <c r="F987" s="6"/>
      <c r="G987" s="6"/>
    </row>
    <row r="988" ht="15.75" customHeight="1">
      <c r="A988" s="6"/>
      <c r="B988" s="6"/>
      <c r="C988" s="144"/>
      <c r="D988" s="145"/>
      <c r="E988" s="154"/>
      <c r="F988" s="6"/>
      <c r="G988" s="6"/>
    </row>
    <row r="989" ht="15.75" customHeight="1">
      <c r="A989" s="6"/>
      <c r="B989" s="6"/>
      <c r="C989" s="144"/>
      <c r="D989" s="145"/>
      <c r="E989" s="154"/>
      <c r="F989" s="6"/>
      <c r="G989" s="6"/>
    </row>
    <row r="990" ht="15.75" customHeight="1">
      <c r="A990" s="6"/>
      <c r="B990" s="6"/>
      <c r="C990" s="144"/>
      <c r="D990" s="145"/>
      <c r="E990" s="154"/>
      <c r="F990" s="6"/>
      <c r="G990" s="6"/>
    </row>
    <row r="991" ht="15.75" customHeight="1">
      <c r="A991" s="6"/>
      <c r="B991" s="6"/>
      <c r="C991" s="144"/>
      <c r="D991" s="145"/>
      <c r="E991" s="154"/>
      <c r="F991" s="6"/>
      <c r="G991" s="6"/>
    </row>
    <row r="992" ht="15.75" customHeight="1">
      <c r="A992" s="6"/>
      <c r="B992" s="6"/>
      <c r="C992" s="144"/>
      <c r="D992" s="145"/>
      <c r="E992" s="154"/>
      <c r="F992" s="6"/>
      <c r="G992" s="6"/>
    </row>
    <row r="993" ht="15.75" customHeight="1">
      <c r="A993" s="6"/>
      <c r="B993" s="6"/>
      <c r="C993" s="144"/>
      <c r="D993" s="145"/>
      <c r="E993" s="154"/>
      <c r="F993" s="6"/>
      <c r="G993" s="6"/>
    </row>
    <row r="994" ht="15.75" customHeight="1">
      <c r="A994" s="6"/>
      <c r="B994" s="6"/>
      <c r="C994" s="144"/>
      <c r="D994" s="145"/>
      <c r="E994" s="154"/>
      <c r="F994" s="6"/>
      <c r="G994" s="6"/>
    </row>
    <row r="995" ht="15.75" customHeight="1">
      <c r="A995" s="6"/>
      <c r="B995" s="6"/>
      <c r="C995" s="144"/>
      <c r="D995" s="145"/>
      <c r="E995" s="154"/>
      <c r="F995" s="6"/>
      <c r="G995" s="6"/>
    </row>
    <row r="996" ht="15.75" customHeight="1">
      <c r="A996" s="6"/>
      <c r="B996" s="6"/>
      <c r="C996" s="144"/>
      <c r="D996" s="145"/>
      <c r="E996" s="154"/>
      <c r="F996" s="6"/>
      <c r="G996" s="6"/>
    </row>
    <row r="997" ht="15.75" customHeight="1">
      <c r="A997" s="6"/>
      <c r="B997" s="6"/>
      <c r="C997" s="144"/>
      <c r="D997" s="145"/>
      <c r="E997" s="154"/>
      <c r="F997" s="6"/>
      <c r="G997" s="6"/>
    </row>
    <row r="998" ht="15.75" customHeight="1">
      <c r="A998" s="6"/>
      <c r="B998" s="6"/>
      <c r="C998" s="144"/>
      <c r="D998" s="145"/>
      <c r="E998" s="154"/>
      <c r="F998" s="6"/>
      <c r="G998" s="6"/>
    </row>
    <row r="999" ht="15.75" customHeight="1">
      <c r="A999" s="6"/>
      <c r="B999" s="6"/>
      <c r="C999" s="144"/>
      <c r="D999" s="145"/>
      <c r="E999" s="154"/>
      <c r="F999" s="6"/>
      <c r="G999" s="6"/>
    </row>
    <row r="1000" ht="15.75" customHeight="1">
      <c r="A1000" s="6"/>
      <c r="B1000" s="6"/>
      <c r="C1000" s="144"/>
      <c r="D1000" s="145"/>
      <c r="E1000" s="154"/>
      <c r="F1000" s="6"/>
      <c r="G1000" s="6"/>
    </row>
  </sheetData>
  <autoFilter ref="$A$4:$I$403">
    <sortState ref="A4:I403">
      <sortCondition ref="A4:A403"/>
    </sortState>
  </autoFilter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2" width="10.71"/>
    <col customWidth="1" min="3" max="3" width="13.0"/>
    <col customWidth="1" min="4" max="4" width="12.86"/>
    <col customWidth="1" min="5" max="5" width="10.71"/>
    <col customWidth="1" min="6" max="6" width="7.43"/>
    <col customWidth="1" min="7" max="7" width="11.86"/>
    <col customWidth="1" min="8" max="9" width="10.71"/>
    <col customWidth="1" min="10" max="10" width="7.43"/>
    <col customWidth="1" min="11" max="11" width="11.86"/>
    <col customWidth="1" min="12" max="26" width="10.71"/>
  </cols>
  <sheetData>
    <row r="1">
      <c r="C1" s="6"/>
      <c r="D1" s="10" t="s">
        <v>370</v>
      </c>
      <c r="E1" s="179">
        <v>0.0</v>
      </c>
      <c r="F1" s="180" t="s">
        <v>371</v>
      </c>
      <c r="G1" s="181"/>
      <c r="J1" s="180" t="s">
        <v>372</v>
      </c>
      <c r="K1" s="181"/>
      <c r="L1" s="145">
        <v>0.0</v>
      </c>
    </row>
    <row r="2">
      <c r="B2" s="145" t="s">
        <v>13</v>
      </c>
      <c r="C2" s="145" t="str">
        <f>"Watch "&amp;D2</f>
        <v>Watch 1</v>
      </c>
      <c r="D2" s="182">
        <v>1.0</v>
      </c>
      <c r="F2" s="183" t="s">
        <v>13</v>
      </c>
      <c r="G2" s="184" t="s">
        <v>14</v>
      </c>
      <c r="J2" s="183" t="s">
        <v>13</v>
      </c>
      <c r="K2" s="183" t="s">
        <v>14</v>
      </c>
    </row>
    <row r="3">
      <c r="B3" s="145">
        <v>1.0</v>
      </c>
      <c r="C3" s="6" t="str">
        <f t="shared" ref="C3:C401" si="1">"0:"&amp;INT(ROUND(E3,0)/60)&amp;":"&amp;RIGHT("00"&amp;MOD(ROUND(E3,0),60),2)</f>
        <v>0:17:14</v>
      </c>
      <c r="D3" s="154" t="str">
        <f t="shared" ref="D3:D140" si="2">IF(D$2=1,G3,K3)</f>
        <v>00:17:14.260</v>
      </c>
      <c r="E3" s="152">
        <f t="shared" ref="E3:E401" si="3">HOUR(D3)*3600+MINUTE(D3)*60+SECOND(D3)</f>
        <v>1034</v>
      </c>
      <c r="F3" s="185">
        <v>1.0</v>
      </c>
      <c r="G3" s="185" t="s">
        <v>373</v>
      </c>
      <c r="H3" s="145">
        <f t="shared" ref="H3:H199" si="4">HOUR(G3)*3600+MINUTE(G3)*60+SECOND(G3)</f>
        <v>1034</v>
      </c>
      <c r="J3" s="185">
        <v>1.0</v>
      </c>
      <c r="K3" s="185" t="s">
        <v>374</v>
      </c>
      <c r="L3" s="152">
        <f t="shared" ref="L3:L382" si="5">HOUR(K3)*3600+MINUTE(K3)*60+SECOND(K3)</f>
        <v>1034</v>
      </c>
      <c r="N3" s="152">
        <f t="shared" ref="N3:N382" si="6">H3-L3</f>
        <v>0</v>
      </c>
      <c r="O3" s="145">
        <f t="shared" ref="O3:O382" si="7">ABS(N3)</f>
        <v>0</v>
      </c>
      <c r="Q3" s="152">
        <f t="shared" ref="Q3:Q382" si="8">H3</f>
        <v>1034</v>
      </c>
      <c r="R3" s="152">
        <f t="shared" ref="R3:R382" si="9">L3+1.64</f>
        <v>1035.64</v>
      </c>
      <c r="S3" s="152">
        <f t="shared" ref="S3:S382" si="10">Q3-R3</f>
        <v>-1.64</v>
      </c>
      <c r="U3" s="145" t="str">
        <f>RIGHT(G3,2)</f>
        <v>60</v>
      </c>
      <c r="V3" s="186">
        <v>0.011064814814814814</v>
      </c>
      <c r="W3" s="145" t="str">
        <f>LEFT(V3,2)</f>
        <v>15</v>
      </c>
    </row>
    <row r="4">
      <c r="B4" s="145">
        <v>2.0</v>
      </c>
      <c r="C4" s="6" t="str">
        <f t="shared" si="1"/>
        <v>0:17:16</v>
      </c>
      <c r="D4" s="154" t="str">
        <f t="shared" si="2"/>
        <v>00:17:16.310</v>
      </c>
      <c r="E4" s="152">
        <f t="shared" si="3"/>
        <v>1036</v>
      </c>
      <c r="F4" s="185">
        <v>2.0</v>
      </c>
      <c r="G4" s="185" t="s">
        <v>375</v>
      </c>
      <c r="H4" s="152">
        <f t="shared" si="4"/>
        <v>1036</v>
      </c>
      <c r="I4" s="152">
        <f t="shared" ref="I4:I401" si="11">H4-H3</f>
        <v>2</v>
      </c>
      <c r="J4" s="185">
        <v>2.0</v>
      </c>
      <c r="K4" s="185" t="s">
        <v>376</v>
      </c>
      <c r="L4" s="152">
        <f t="shared" si="5"/>
        <v>1036</v>
      </c>
      <c r="M4" s="152">
        <f t="shared" ref="M4:M382" si="12">L4-L3</f>
        <v>2</v>
      </c>
      <c r="N4" s="152">
        <f t="shared" si="6"/>
        <v>0</v>
      </c>
      <c r="O4" s="145">
        <f t="shared" si="7"/>
        <v>0</v>
      </c>
      <c r="Q4" s="152">
        <f t="shared" si="8"/>
        <v>1036</v>
      </c>
      <c r="R4" s="152">
        <f t="shared" si="9"/>
        <v>1037.64</v>
      </c>
      <c r="S4" s="152">
        <f t="shared" si="10"/>
        <v>-1.64</v>
      </c>
      <c r="U4" s="152">
        <f>HOUR(G3)*3600+MINUTE(G3)*60+SECOND(G3)</f>
        <v>1034</v>
      </c>
    </row>
    <row r="5">
      <c r="B5" s="145">
        <v>3.0</v>
      </c>
      <c r="C5" s="6" t="str">
        <f t="shared" si="1"/>
        <v>0:17:25</v>
      </c>
      <c r="D5" s="154" t="str">
        <f t="shared" si="2"/>
        <v>00:17:24.950</v>
      </c>
      <c r="E5" s="152">
        <f t="shared" si="3"/>
        <v>1045</v>
      </c>
      <c r="F5" s="185">
        <v>3.0</v>
      </c>
      <c r="G5" s="185" t="s">
        <v>377</v>
      </c>
      <c r="H5" s="152">
        <f t="shared" si="4"/>
        <v>1045</v>
      </c>
      <c r="I5" s="152">
        <f t="shared" si="11"/>
        <v>9</v>
      </c>
      <c r="J5" s="185">
        <v>3.0</v>
      </c>
      <c r="K5" s="185" t="s">
        <v>378</v>
      </c>
      <c r="L5" s="152">
        <f t="shared" si="5"/>
        <v>1045</v>
      </c>
      <c r="M5" s="152">
        <f t="shared" si="12"/>
        <v>9</v>
      </c>
      <c r="N5" s="152">
        <f t="shared" si="6"/>
        <v>0</v>
      </c>
      <c r="O5" s="145">
        <f t="shared" si="7"/>
        <v>0</v>
      </c>
      <c r="Q5" s="152">
        <f t="shared" si="8"/>
        <v>1045</v>
      </c>
      <c r="R5" s="152">
        <f t="shared" si="9"/>
        <v>1046.64</v>
      </c>
      <c r="S5" s="152">
        <f t="shared" si="10"/>
        <v>-1.64</v>
      </c>
    </row>
    <row r="6">
      <c r="B6" s="145">
        <v>4.0</v>
      </c>
      <c r="C6" s="6" t="str">
        <f t="shared" si="1"/>
        <v>0:17:28</v>
      </c>
      <c r="D6" s="154" t="str">
        <f t="shared" si="2"/>
        <v>00:17:28.380</v>
      </c>
      <c r="E6" s="152">
        <f t="shared" si="3"/>
        <v>1048</v>
      </c>
      <c r="F6" s="185">
        <v>4.0</v>
      </c>
      <c r="G6" s="185" t="s">
        <v>379</v>
      </c>
      <c r="H6" s="152">
        <f t="shared" si="4"/>
        <v>1048</v>
      </c>
      <c r="I6" s="152">
        <f t="shared" si="11"/>
        <v>3</v>
      </c>
      <c r="J6" s="185">
        <v>4.0</v>
      </c>
      <c r="K6" s="185" t="s">
        <v>380</v>
      </c>
      <c r="L6" s="152">
        <f t="shared" si="5"/>
        <v>1048</v>
      </c>
      <c r="M6" s="152">
        <f t="shared" si="12"/>
        <v>3</v>
      </c>
      <c r="N6" s="152">
        <f t="shared" si="6"/>
        <v>0</v>
      </c>
      <c r="O6" s="145">
        <f t="shared" si="7"/>
        <v>0</v>
      </c>
      <c r="Q6" s="152">
        <f t="shared" si="8"/>
        <v>1048</v>
      </c>
      <c r="R6" s="152">
        <f t="shared" si="9"/>
        <v>1049.64</v>
      </c>
      <c r="S6" s="152">
        <f t="shared" si="10"/>
        <v>-1.64</v>
      </c>
    </row>
    <row r="7">
      <c r="B7" s="145">
        <v>5.0</v>
      </c>
      <c r="C7" s="6" t="str">
        <f t="shared" si="1"/>
        <v>0:17:33</v>
      </c>
      <c r="D7" s="154" t="str">
        <f t="shared" si="2"/>
        <v>00:17:33.000</v>
      </c>
      <c r="E7" s="152">
        <f t="shared" si="3"/>
        <v>1053</v>
      </c>
      <c r="F7" s="185">
        <v>5.0</v>
      </c>
      <c r="G7" s="185" t="s">
        <v>381</v>
      </c>
      <c r="H7" s="152">
        <f t="shared" si="4"/>
        <v>1053</v>
      </c>
      <c r="I7" s="152">
        <f t="shared" si="11"/>
        <v>5</v>
      </c>
      <c r="J7" s="185">
        <v>5.0</v>
      </c>
      <c r="K7" s="185" t="s">
        <v>382</v>
      </c>
      <c r="L7" s="152">
        <f t="shared" si="5"/>
        <v>1053</v>
      </c>
      <c r="M7" s="152">
        <f t="shared" si="12"/>
        <v>5</v>
      </c>
      <c r="N7" s="152">
        <f t="shared" si="6"/>
        <v>0</v>
      </c>
      <c r="O7" s="145">
        <f t="shared" si="7"/>
        <v>0</v>
      </c>
      <c r="Q7" s="152">
        <f t="shared" si="8"/>
        <v>1053</v>
      </c>
      <c r="R7" s="152">
        <f t="shared" si="9"/>
        <v>1054.64</v>
      </c>
      <c r="S7" s="152">
        <f t="shared" si="10"/>
        <v>-1.64</v>
      </c>
    </row>
    <row r="8">
      <c r="B8" s="145">
        <v>6.0</v>
      </c>
      <c r="C8" s="6" t="str">
        <f t="shared" si="1"/>
        <v>0:17:35</v>
      </c>
      <c r="D8" s="154" t="str">
        <f t="shared" si="2"/>
        <v>00:17:34.850</v>
      </c>
      <c r="E8" s="152">
        <f t="shared" si="3"/>
        <v>1055</v>
      </c>
      <c r="F8" s="185">
        <v>6.0</v>
      </c>
      <c r="G8" s="185" t="s">
        <v>383</v>
      </c>
      <c r="H8" s="152">
        <f t="shared" si="4"/>
        <v>1055</v>
      </c>
      <c r="I8" s="152">
        <f t="shared" si="11"/>
        <v>2</v>
      </c>
      <c r="J8" s="185">
        <v>6.0</v>
      </c>
      <c r="K8" s="185" t="s">
        <v>384</v>
      </c>
      <c r="L8" s="152">
        <f t="shared" si="5"/>
        <v>1054</v>
      </c>
      <c r="M8" s="152">
        <f t="shared" si="12"/>
        <v>1</v>
      </c>
      <c r="N8" s="152">
        <f t="shared" si="6"/>
        <v>1</v>
      </c>
      <c r="O8" s="145">
        <f t="shared" si="7"/>
        <v>1</v>
      </c>
      <c r="Q8" s="152">
        <f t="shared" si="8"/>
        <v>1055</v>
      </c>
      <c r="R8" s="152">
        <f t="shared" si="9"/>
        <v>1055.64</v>
      </c>
      <c r="S8" s="152">
        <f t="shared" si="10"/>
        <v>-0.64</v>
      </c>
    </row>
    <row r="9">
      <c r="B9" s="145">
        <v>7.0</v>
      </c>
      <c r="C9" s="6" t="str">
        <f t="shared" si="1"/>
        <v>0:17:55</v>
      </c>
      <c r="D9" s="154" t="str">
        <f t="shared" si="2"/>
        <v>00:17:54.630</v>
      </c>
      <c r="E9" s="152">
        <f t="shared" si="3"/>
        <v>1075</v>
      </c>
      <c r="F9" s="185">
        <v>7.0</v>
      </c>
      <c r="G9" s="185" t="s">
        <v>385</v>
      </c>
      <c r="H9" s="152">
        <f t="shared" si="4"/>
        <v>1075</v>
      </c>
      <c r="I9" s="152">
        <f t="shared" si="11"/>
        <v>20</v>
      </c>
      <c r="J9" s="185">
        <v>7.0</v>
      </c>
      <c r="K9" s="185" t="s">
        <v>386</v>
      </c>
      <c r="L9" s="152">
        <f t="shared" si="5"/>
        <v>1074</v>
      </c>
      <c r="M9" s="152">
        <f t="shared" si="12"/>
        <v>20</v>
      </c>
      <c r="N9" s="152">
        <f t="shared" si="6"/>
        <v>1</v>
      </c>
      <c r="O9" s="145">
        <f t="shared" si="7"/>
        <v>1</v>
      </c>
      <c r="Q9" s="152">
        <f t="shared" si="8"/>
        <v>1075</v>
      </c>
      <c r="R9" s="152">
        <f t="shared" si="9"/>
        <v>1075.64</v>
      </c>
      <c r="S9" s="152">
        <f t="shared" si="10"/>
        <v>-0.64</v>
      </c>
    </row>
    <row r="10">
      <c r="B10" s="145">
        <v>8.0</v>
      </c>
      <c r="C10" s="6" t="str">
        <f t="shared" si="1"/>
        <v>0:18:01</v>
      </c>
      <c r="D10" s="154" t="str">
        <f t="shared" si="2"/>
        <v>00:18:01.170</v>
      </c>
      <c r="E10" s="152">
        <f t="shared" si="3"/>
        <v>1081</v>
      </c>
      <c r="F10" s="185">
        <v>8.0</v>
      </c>
      <c r="G10" s="185" t="s">
        <v>387</v>
      </c>
      <c r="H10" s="152">
        <f t="shared" si="4"/>
        <v>1081</v>
      </c>
      <c r="I10" s="152">
        <f t="shared" si="11"/>
        <v>6</v>
      </c>
      <c r="J10" s="185">
        <v>8.0</v>
      </c>
      <c r="K10" s="185" t="s">
        <v>388</v>
      </c>
      <c r="L10" s="152">
        <f t="shared" si="5"/>
        <v>1081</v>
      </c>
      <c r="M10" s="152">
        <f t="shared" si="12"/>
        <v>7</v>
      </c>
      <c r="N10" s="152">
        <f t="shared" si="6"/>
        <v>0</v>
      </c>
      <c r="O10" s="145">
        <f t="shared" si="7"/>
        <v>0</v>
      </c>
      <c r="Q10" s="152">
        <f t="shared" si="8"/>
        <v>1081</v>
      </c>
      <c r="R10" s="152">
        <f t="shared" si="9"/>
        <v>1082.64</v>
      </c>
      <c r="S10" s="152">
        <f t="shared" si="10"/>
        <v>-1.64</v>
      </c>
    </row>
    <row r="11">
      <c r="B11" s="145">
        <v>9.0</v>
      </c>
      <c r="C11" s="6" t="str">
        <f t="shared" si="1"/>
        <v>0:18:08</v>
      </c>
      <c r="D11" s="154" t="str">
        <f t="shared" si="2"/>
        <v>00:18:08.140</v>
      </c>
      <c r="E11" s="152">
        <f t="shared" si="3"/>
        <v>1088</v>
      </c>
      <c r="F11" s="185">
        <v>9.0</v>
      </c>
      <c r="G11" s="185" t="s">
        <v>389</v>
      </c>
      <c r="H11" s="152">
        <f t="shared" si="4"/>
        <v>1088</v>
      </c>
      <c r="I11" s="152">
        <f t="shared" si="11"/>
        <v>7</v>
      </c>
      <c r="J11" s="185">
        <v>9.0</v>
      </c>
      <c r="K11" s="185" t="s">
        <v>390</v>
      </c>
      <c r="L11" s="152">
        <f t="shared" si="5"/>
        <v>1087</v>
      </c>
      <c r="M11" s="152">
        <f t="shared" si="12"/>
        <v>6</v>
      </c>
      <c r="N11" s="152">
        <f t="shared" si="6"/>
        <v>1</v>
      </c>
      <c r="O11" s="145">
        <f t="shared" si="7"/>
        <v>1</v>
      </c>
      <c r="Q11" s="152">
        <f t="shared" si="8"/>
        <v>1088</v>
      </c>
      <c r="R11" s="152">
        <f t="shared" si="9"/>
        <v>1088.64</v>
      </c>
      <c r="S11" s="152">
        <f t="shared" si="10"/>
        <v>-0.64</v>
      </c>
    </row>
    <row r="12">
      <c r="B12" s="145">
        <v>10.0</v>
      </c>
      <c r="C12" s="6" t="str">
        <f t="shared" si="1"/>
        <v>0:18:10</v>
      </c>
      <c r="D12" s="154" t="str">
        <f t="shared" si="2"/>
        <v>00:18:09.500</v>
      </c>
      <c r="E12" s="152">
        <f t="shared" si="3"/>
        <v>1090</v>
      </c>
      <c r="F12" s="185">
        <v>10.0</v>
      </c>
      <c r="G12" s="185" t="s">
        <v>391</v>
      </c>
      <c r="H12" s="152">
        <f t="shared" si="4"/>
        <v>1090</v>
      </c>
      <c r="I12" s="152">
        <f t="shared" si="11"/>
        <v>2</v>
      </c>
      <c r="J12" s="185">
        <v>10.0</v>
      </c>
      <c r="K12" s="185" t="s">
        <v>392</v>
      </c>
      <c r="L12" s="152">
        <f t="shared" si="5"/>
        <v>1089</v>
      </c>
      <c r="M12" s="152">
        <f t="shared" si="12"/>
        <v>2</v>
      </c>
      <c r="N12" s="152">
        <f t="shared" si="6"/>
        <v>1</v>
      </c>
      <c r="O12" s="145">
        <f t="shared" si="7"/>
        <v>1</v>
      </c>
      <c r="Q12" s="152">
        <f t="shared" si="8"/>
        <v>1090</v>
      </c>
      <c r="R12" s="152">
        <f t="shared" si="9"/>
        <v>1090.64</v>
      </c>
      <c r="S12" s="152">
        <f t="shared" si="10"/>
        <v>-0.64</v>
      </c>
    </row>
    <row r="13">
      <c r="B13" s="145">
        <v>11.0</v>
      </c>
      <c r="C13" s="6" t="str">
        <f t="shared" si="1"/>
        <v>0:18:12</v>
      </c>
      <c r="D13" s="154" t="str">
        <f t="shared" si="2"/>
        <v>00:18:12.090</v>
      </c>
      <c r="E13" s="152">
        <f t="shared" si="3"/>
        <v>1092</v>
      </c>
      <c r="F13" s="185">
        <v>11.0</v>
      </c>
      <c r="G13" s="185" t="s">
        <v>393</v>
      </c>
      <c r="H13" s="152">
        <f t="shared" si="4"/>
        <v>1092</v>
      </c>
      <c r="I13" s="152">
        <f t="shared" si="11"/>
        <v>2</v>
      </c>
      <c r="J13" s="185">
        <v>11.0</v>
      </c>
      <c r="K13" s="185" t="s">
        <v>394</v>
      </c>
      <c r="L13" s="152">
        <f t="shared" si="5"/>
        <v>1092</v>
      </c>
      <c r="M13" s="152">
        <f t="shared" si="12"/>
        <v>3</v>
      </c>
      <c r="N13" s="152">
        <f t="shared" si="6"/>
        <v>0</v>
      </c>
      <c r="O13" s="145">
        <f t="shared" si="7"/>
        <v>0</v>
      </c>
      <c r="Q13" s="152">
        <f t="shared" si="8"/>
        <v>1092</v>
      </c>
      <c r="R13" s="152">
        <f t="shared" si="9"/>
        <v>1093.64</v>
      </c>
      <c r="S13" s="152">
        <f t="shared" si="10"/>
        <v>-1.64</v>
      </c>
    </row>
    <row r="14">
      <c r="B14" s="145">
        <v>12.0</v>
      </c>
      <c r="C14" s="6" t="str">
        <f t="shared" si="1"/>
        <v>0:18:19</v>
      </c>
      <c r="D14" s="154" t="str">
        <f t="shared" si="2"/>
        <v>00:18:18.660</v>
      </c>
      <c r="E14" s="152">
        <f t="shared" si="3"/>
        <v>1099</v>
      </c>
      <c r="F14" s="185">
        <v>12.0</v>
      </c>
      <c r="G14" s="185" t="s">
        <v>395</v>
      </c>
      <c r="H14" s="152">
        <f t="shared" si="4"/>
        <v>1099</v>
      </c>
      <c r="I14" s="152">
        <f t="shared" si="11"/>
        <v>7</v>
      </c>
      <c r="J14" s="185">
        <v>12.0</v>
      </c>
      <c r="K14" s="185" t="s">
        <v>396</v>
      </c>
      <c r="L14" s="152">
        <f t="shared" si="5"/>
        <v>1098</v>
      </c>
      <c r="M14" s="152">
        <f t="shared" si="12"/>
        <v>6</v>
      </c>
      <c r="N14" s="152">
        <f t="shared" si="6"/>
        <v>1</v>
      </c>
      <c r="O14" s="145">
        <f t="shared" si="7"/>
        <v>1</v>
      </c>
      <c r="Q14" s="152">
        <f t="shared" si="8"/>
        <v>1099</v>
      </c>
      <c r="R14" s="152">
        <f t="shared" si="9"/>
        <v>1099.64</v>
      </c>
      <c r="S14" s="152">
        <f t="shared" si="10"/>
        <v>-0.64</v>
      </c>
    </row>
    <row r="15">
      <c r="A15" s="145" t="s">
        <v>77</v>
      </c>
      <c r="B15" s="145">
        <v>13.0</v>
      </c>
      <c r="C15" s="6" t="str">
        <f t="shared" si="1"/>
        <v>0:18:21</v>
      </c>
      <c r="D15" s="154" t="str">
        <f t="shared" si="2"/>
        <v>00:18:21.200</v>
      </c>
      <c r="E15" s="152">
        <f t="shared" si="3"/>
        <v>1101</v>
      </c>
      <c r="F15" s="185">
        <v>13.0</v>
      </c>
      <c r="G15" s="185" t="s">
        <v>397</v>
      </c>
      <c r="H15" s="152">
        <f t="shared" si="4"/>
        <v>1101</v>
      </c>
      <c r="I15" s="152">
        <f t="shared" si="11"/>
        <v>2</v>
      </c>
      <c r="J15" s="185">
        <v>13.0</v>
      </c>
      <c r="K15" s="185" t="s">
        <v>398</v>
      </c>
      <c r="L15" s="152">
        <f t="shared" si="5"/>
        <v>1101</v>
      </c>
      <c r="M15" s="152">
        <f t="shared" si="12"/>
        <v>3</v>
      </c>
      <c r="N15" s="152">
        <f t="shared" si="6"/>
        <v>0</v>
      </c>
      <c r="O15" s="145">
        <f t="shared" si="7"/>
        <v>0</v>
      </c>
      <c r="Q15" s="152">
        <f t="shared" si="8"/>
        <v>1101</v>
      </c>
      <c r="R15" s="152">
        <f t="shared" si="9"/>
        <v>1102.64</v>
      </c>
      <c r="S15" s="152">
        <f t="shared" si="10"/>
        <v>-1.64</v>
      </c>
    </row>
    <row r="16">
      <c r="B16" s="145">
        <v>14.0</v>
      </c>
      <c r="C16" s="6" t="str">
        <f t="shared" si="1"/>
        <v>0:18:22</v>
      </c>
      <c r="D16" s="154" t="str">
        <f t="shared" si="2"/>
        <v>00:18:22.100</v>
      </c>
      <c r="E16" s="152">
        <f t="shared" si="3"/>
        <v>1102</v>
      </c>
      <c r="F16" s="185">
        <v>14.0</v>
      </c>
      <c r="G16" s="185" t="s">
        <v>399</v>
      </c>
      <c r="H16" s="152">
        <f t="shared" si="4"/>
        <v>1102</v>
      </c>
      <c r="I16" s="152">
        <f t="shared" si="11"/>
        <v>1</v>
      </c>
      <c r="J16" s="185">
        <v>14.0</v>
      </c>
      <c r="K16" s="185" t="s">
        <v>400</v>
      </c>
      <c r="L16" s="152">
        <f t="shared" si="5"/>
        <v>1101</v>
      </c>
      <c r="M16" s="152">
        <f t="shared" si="12"/>
        <v>0</v>
      </c>
      <c r="N16" s="152">
        <f t="shared" si="6"/>
        <v>1</v>
      </c>
      <c r="O16" s="145">
        <f t="shared" si="7"/>
        <v>1</v>
      </c>
      <c r="Q16" s="152">
        <f t="shared" si="8"/>
        <v>1102</v>
      </c>
      <c r="R16" s="152">
        <f t="shared" si="9"/>
        <v>1102.64</v>
      </c>
      <c r="S16" s="152">
        <f t="shared" si="10"/>
        <v>-0.64</v>
      </c>
    </row>
    <row r="17">
      <c r="B17" s="145">
        <v>15.0</v>
      </c>
      <c r="C17" s="6" t="str">
        <f t="shared" si="1"/>
        <v>0:18:25</v>
      </c>
      <c r="D17" s="154" t="str">
        <f t="shared" si="2"/>
        <v>00:18:24.610</v>
      </c>
      <c r="E17" s="152">
        <f t="shared" si="3"/>
        <v>1105</v>
      </c>
      <c r="F17" s="185">
        <v>15.0</v>
      </c>
      <c r="G17" s="185" t="s">
        <v>401</v>
      </c>
      <c r="H17" s="152">
        <f t="shared" si="4"/>
        <v>1105</v>
      </c>
      <c r="I17" s="152">
        <f t="shared" si="11"/>
        <v>3</v>
      </c>
      <c r="J17" s="185">
        <v>15.0</v>
      </c>
      <c r="K17" s="185" t="s">
        <v>402</v>
      </c>
      <c r="L17" s="152">
        <f t="shared" si="5"/>
        <v>1104</v>
      </c>
      <c r="M17" s="152">
        <f t="shared" si="12"/>
        <v>3</v>
      </c>
      <c r="N17" s="152">
        <f t="shared" si="6"/>
        <v>1</v>
      </c>
      <c r="O17" s="145">
        <f t="shared" si="7"/>
        <v>1</v>
      </c>
      <c r="Q17" s="152">
        <f t="shared" si="8"/>
        <v>1105</v>
      </c>
      <c r="R17" s="152">
        <f t="shared" si="9"/>
        <v>1105.64</v>
      </c>
      <c r="S17" s="152">
        <f t="shared" si="10"/>
        <v>-0.64</v>
      </c>
    </row>
    <row r="18">
      <c r="B18" s="145">
        <v>16.0</v>
      </c>
      <c r="C18" s="6" t="str">
        <f t="shared" si="1"/>
        <v>0:18:29</v>
      </c>
      <c r="D18" s="154" t="str">
        <f t="shared" si="2"/>
        <v>00:18:28.570</v>
      </c>
      <c r="E18" s="152">
        <f t="shared" si="3"/>
        <v>1109</v>
      </c>
      <c r="F18" s="185">
        <v>16.0</v>
      </c>
      <c r="G18" s="185" t="s">
        <v>403</v>
      </c>
      <c r="H18" s="152">
        <f t="shared" si="4"/>
        <v>1109</v>
      </c>
      <c r="I18" s="152">
        <f t="shared" si="11"/>
        <v>4</v>
      </c>
      <c r="J18" s="185">
        <v>16.0</v>
      </c>
      <c r="K18" s="185" t="s">
        <v>404</v>
      </c>
      <c r="L18" s="152">
        <f t="shared" si="5"/>
        <v>1108</v>
      </c>
      <c r="M18" s="152">
        <f t="shared" si="12"/>
        <v>4</v>
      </c>
      <c r="N18" s="152">
        <f t="shared" si="6"/>
        <v>1</v>
      </c>
      <c r="O18" s="145">
        <f t="shared" si="7"/>
        <v>1</v>
      </c>
      <c r="Q18" s="152">
        <f t="shared" si="8"/>
        <v>1109</v>
      </c>
      <c r="R18" s="152">
        <f t="shared" si="9"/>
        <v>1109.64</v>
      </c>
      <c r="S18" s="152">
        <f t="shared" si="10"/>
        <v>-0.64</v>
      </c>
    </row>
    <row r="19">
      <c r="B19" s="145">
        <v>17.0</v>
      </c>
      <c r="C19" s="6" t="str">
        <f t="shared" si="1"/>
        <v>0:18:31</v>
      </c>
      <c r="D19" s="154" t="str">
        <f t="shared" si="2"/>
        <v>00:18:31.180</v>
      </c>
      <c r="E19" s="152">
        <f t="shared" si="3"/>
        <v>1111</v>
      </c>
      <c r="F19" s="185">
        <v>17.0</v>
      </c>
      <c r="G19" s="185" t="s">
        <v>405</v>
      </c>
      <c r="H19" s="152">
        <f t="shared" si="4"/>
        <v>1111</v>
      </c>
      <c r="I19" s="152">
        <f t="shared" si="11"/>
        <v>2</v>
      </c>
      <c r="J19" s="185">
        <v>17.0</v>
      </c>
      <c r="K19" s="185" t="s">
        <v>406</v>
      </c>
      <c r="L19" s="152">
        <f t="shared" si="5"/>
        <v>1111</v>
      </c>
      <c r="M19" s="152">
        <f t="shared" si="12"/>
        <v>3</v>
      </c>
      <c r="N19" s="152">
        <f t="shared" si="6"/>
        <v>0</v>
      </c>
      <c r="O19" s="145">
        <f t="shared" si="7"/>
        <v>0</v>
      </c>
      <c r="Q19" s="152">
        <f t="shared" si="8"/>
        <v>1111</v>
      </c>
      <c r="R19" s="152">
        <f t="shared" si="9"/>
        <v>1112.64</v>
      </c>
      <c r="S19" s="152">
        <f t="shared" si="10"/>
        <v>-1.64</v>
      </c>
    </row>
    <row r="20">
      <c r="B20" s="145">
        <v>18.0</v>
      </c>
      <c r="C20" s="6" t="str">
        <f t="shared" si="1"/>
        <v>0:18:32</v>
      </c>
      <c r="D20" s="154" t="str">
        <f t="shared" si="2"/>
        <v>00:18:32.310</v>
      </c>
      <c r="E20" s="152">
        <f t="shared" si="3"/>
        <v>1112</v>
      </c>
      <c r="F20" s="185">
        <v>18.0</v>
      </c>
      <c r="G20" s="185" t="s">
        <v>407</v>
      </c>
      <c r="H20" s="152">
        <f t="shared" si="4"/>
        <v>1112</v>
      </c>
      <c r="I20" s="152">
        <f t="shared" si="11"/>
        <v>1</v>
      </c>
      <c r="J20" s="185">
        <v>18.0</v>
      </c>
      <c r="K20" s="185" t="s">
        <v>408</v>
      </c>
      <c r="L20" s="152">
        <f t="shared" si="5"/>
        <v>1112</v>
      </c>
      <c r="M20" s="152">
        <f t="shared" si="12"/>
        <v>1</v>
      </c>
      <c r="N20" s="152">
        <f t="shared" si="6"/>
        <v>0</v>
      </c>
      <c r="O20" s="145">
        <f t="shared" si="7"/>
        <v>0</v>
      </c>
      <c r="Q20" s="152">
        <f t="shared" si="8"/>
        <v>1112</v>
      </c>
      <c r="R20" s="152">
        <f t="shared" si="9"/>
        <v>1113.64</v>
      </c>
      <c r="S20" s="152">
        <f t="shared" si="10"/>
        <v>-1.64</v>
      </c>
    </row>
    <row r="21" ht="15.75" customHeight="1">
      <c r="B21" s="145">
        <v>19.0</v>
      </c>
      <c r="C21" s="6" t="str">
        <f t="shared" si="1"/>
        <v>0:18:36</v>
      </c>
      <c r="D21" s="154" t="str">
        <f t="shared" si="2"/>
        <v>00:18:36.000</v>
      </c>
      <c r="E21" s="152">
        <f t="shared" si="3"/>
        <v>1116</v>
      </c>
      <c r="F21" s="185">
        <v>19.0</v>
      </c>
      <c r="G21" s="185" t="s">
        <v>409</v>
      </c>
      <c r="H21" s="152">
        <f t="shared" si="4"/>
        <v>1116</v>
      </c>
      <c r="I21" s="152">
        <f t="shared" si="11"/>
        <v>4</v>
      </c>
      <c r="J21" s="185">
        <v>19.0</v>
      </c>
      <c r="K21" s="185" t="s">
        <v>410</v>
      </c>
      <c r="L21" s="152">
        <f t="shared" si="5"/>
        <v>1116</v>
      </c>
      <c r="M21" s="152">
        <f t="shared" si="12"/>
        <v>4</v>
      </c>
      <c r="N21" s="152">
        <f t="shared" si="6"/>
        <v>0</v>
      </c>
      <c r="O21" s="145">
        <f t="shared" si="7"/>
        <v>0</v>
      </c>
      <c r="Q21" s="152">
        <f t="shared" si="8"/>
        <v>1116</v>
      </c>
      <c r="R21" s="152">
        <f t="shared" si="9"/>
        <v>1117.64</v>
      </c>
      <c r="S21" s="152">
        <f t="shared" si="10"/>
        <v>-1.64</v>
      </c>
    </row>
    <row r="22" ht="15.75" customHeight="1">
      <c r="B22" s="145">
        <v>20.0</v>
      </c>
      <c r="C22" s="6" t="str">
        <f t="shared" si="1"/>
        <v>0:18:37</v>
      </c>
      <c r="D22" s="154" t="str">
        <f t="shared" si="2"/>
        <v>00:18:37.340</v>
      </c>
      <c r="E22" s="152">
        <f t="shared" si="3"/>
        <v>1117</v>
      </c>
      <c r="F22" s="185">
        <v>20.0</v>
      </c>
      <c r="G22" s="185" t="s">
        <v>411</v>
      </c>
      <c r="H22" s="152">
        <f t="shared" si="4"/>
        <v>1117</v>
      </c>
      <c r="I22" s="152">
        <f t="shared" si="11"/>
        <v>1</v>
      </c>
      <c r="J22" s="185">
        <v>20.0</v>
      </c>
      <c r="K22" s="185" t="s">
        <v>412</v>
      </c>
      <c r="L22" s="152">
        <f t="shared" si="5"/>
        <v>1117</v>
      </c>
      <c r="M22" s="152">
        <f t="shared" si="12"/>
        <v>1</v>
      </c>
      <c r="N22" s="152">
        <f t="shared" si="6"/>
        <v>0</v>
      </c>
      <c r="O22" s="145">
        <f t="shared" si="7"/>
        <v>0</v>
      </c>
      <c r="Q22" s="152">
        <f t="shared" si="8"/>
        <v>1117</v>
      </c>
      <c r="R22" s="152">
        <f t="shared" si="9"/>
        <v>1118.64</v>
      </c>
      <c r="S22" s="152">
        <f t="shared" si="10"/>
        <v>-1.64</v>
      </c>
    </row>
    <row r="23" ht="15.75" customHeight="1">
      <c r="B23" s="145">
        <v>21.0</v>
      </c>
      <c r="C23" s="6" t="str">
        <f t="shared" si="1"/>
        <v>0:18:48</v>
      </c>
      <c r="D23" s="154" t="str">
        <f t="shared" si="2"/>
        <v>00:18:47.780</v>
      </c>
      <c r="E23" s="152">
        <f t="shared" si="3"/>
        <v>1128</v>
      </c>
      <c r="F23" s="185">
        <v>21.0</v>
      </c>
      <c r="G23" s="185" t="s">
        <v>413</v>
      </c>
      <c r="H23" s="152">
        <f t="shared" si="4"/>
        <v>1128</v>
      </c>
      <c r="I23" s="152">
        <f t="shared" si="11"/>
        <v>11</v>
      </c>
      <c r="J23" s="185">
        <v>21.0</v>
      </c>
      <c r="K23" s="185" t="s">
        <v>414</v>
      </c>
      <c r="L23" s="152">
        <f t="shared" si="5"/>
        <v>1127</v>
      </c>
      <c r="M23" s="152">
        <f t="shared" si="12"/>
        <v>10</v>
      </c>
      <c r="N23" s="152">
        <f t="shared" si="6"/>
        <v>1</v>
      </c>
      <c r="O23" s="145">
        <f t="shared" si="7"/>
        <v>1</v>
      </c>
      <c r="Q23" s="152">
        <f t="shared" si="8"/>
        <v>1128</v>
      </c>
      <c r="R23" s="152">
        <f t="shared" si="9"/>
        <v>1128.64</v>
      </c>
      <c r="S23" s="152">
        <f t="shared" si="10"/>
        <v>-0.64</v>
      </c>
    </row>
    <row r="24" ht="15.75" customHeight="1">
      <c r="B24" s="145">
        <v>22.0</v>
      </c>
      <c r="C24" s="6" t="str">
        <f t="shared" si="1"/>
        <v>0:18:49</v>
      </c>
      <c r="D24" s="154" t="str">
        <f t="shared" si="2"/>
        <v>00:18:48.750</v>
      </c>
      <c r="E24" s="152">
        <f t="shared" si="3"/>
        <v>1129</v>
      </c>
      <c r="F24" s="185">
        <v>22.0</v>
      </c>
      <c r="G24" s="185" t="s">
        <v>415</v>
      </c>
      <c r="H24" s="152">
        <f t="shared" si="4"/>
        <v>1129</v>
      </c>
      <c r="I24" s="152">
        <f t="shared" si="11"/>
        <v>1</v>
      </c>
      <c r="J24" s="185">
        <v>22.0</v>
      </c>
      <c r="K24" s="185" t="s">
        <v>416</v>
      </c>
      <c r="L24" s="152">
        <f t="shared" si="5"/>
        <v>1128</v>
      </c>
      <c r="M24" s="152">
        <f t="shared" si="12"/>
        <v>1</v>
      </c>
      <c r="N24" s="152">
        <f t="shared" si="6"/>
        <v>1</v>
      </c>
      <c r="O24" s="145">
        <f t="shared" si="7"/>
        <v>1</v>
      </c>
      <c r="Q24" s="152">
        <f t="shared" si="8"/>
        <v>1129</v>
      </c>
      <c r="R24" s="152">
        <f t="shared" si="9"/>
        <v>1129.64</v>
      </c>
      <c r="S24" s="152">
        <f t="shared" si="10"/>
        <v>-0.64</v>
      </c>
    </row>
    <row r="25" ht="15.75" customHeight="1">
      <c r="B25" s="145">
        <v>23.0</v>
      </c>
      <c r="C25" s="6" t="str">
        <f t="shared" si="1"/>
        <v>0:18:59</v>
      </c>
      <c r="D25" s="154" t="str">
        <f t="shared" si="2"/>
        <v>00:18:58.720</v>
      </c>
      <c r="E25" s="152">
        <f t="shared" si="3"/>
        <v>1139</v>
      </c>
      <c r="F25" s="185">
        <v>23.0</v>
      </c>
      <c r="G25" s="185" t="s">
        <v>417</v>
      </c>
      <c r="H25" s="152">
        <f t="shared" si="4"/>
        <v>1139</v>
      </c>
      <c r="I25" s="152">
        <f t="shared" si="11"/>
        <v>10</v>
      </c>
      <c r="J25" s="185">
        <v>23.0</v>
      </c>
      <c r="K25" s="185" t="s">
        <v>418</v>
      </c>
      <c r="L25" s="152">
        <f t="shared" si="5"/>
        <v>1139</v>
      </c>
      <c r="M25" s="152">
        <f t="shared" si="12"/>
        <v>11</v>
      </c>
      <c r="N25" s="152">
        <f t="shared" si="6"/>
        <v>0</v>
      </c>
      <c r="O25" s="145">
        <f t="shared" si="7"/>
        <v>0</v>
      </c>
      <c r="Q25" s="152">
        <f t="shared" si="8"/>
        <v>1139</v>
      </c>
      <c r="R25" s="152">
        <f t="shared" si="9"/>
        <v>1140.64</v>
      </c>
      <c r="S25" s="152">
        <f t="shared" si="10"/>
        <v>-1.64</v>
      </c>
    </row>
    <row r="26" ht="15.75" customHeight="1">
      <c r="B26" s="145">
        <v>24.0</v>
      </c>
      <c r="C26" s="6" t="str">
        <f t="shared" si="1"/>
        <v>0:19:01</v>
      </c>
      <c r="D26" s="154" t="str">
        <f t="shared" si="2"/>
        <v>00:19:00.740</v>
      </c>
      <c r="E26" s="152">
        <f t="shared" si="3"/>
        <v>1141</v>
      </c>
      <c r="F26" s="185">
        <v>24.0</v>
      </c>
      <c r="G26" s="185" t="s">
        <v>419</v>
      </c>
      <c r="H26" s="152">
        <f t="shared" si="4"/>
        <v>1141</v>
      </c>
      <c r="I26" s="152">
        <f t="shared" si="11"/>
        <v>2</v>
      </c>
      <c r="J26" s="185">
        <v>24.0</v>
      </c>
      <c r="K26" s="185" t="s">
        <v>420</v>
      </c>
      <c r="L26" s="152">
        <f t="shared" si="5"/>
        <v>1141</v>
      </c>
      <c r="M26" s="152">
        <f t="shared" si="12"/>
        <v>2</v>
      </c>
      <c r="N26" s="152">
        <f t="shared" si="6"/>
        <v>0</v>
      </c>
      <c r="O26" s="145">
        <f t="shared" si="7"/>
        <v>0</v>
      </c>
      <c r="Q26" s="152">
        <f t="shared" si="8"/>
        <v>1141</v>
      </c>
      <c r="R26" s="152">
        <f t="shared" si="9"/>
        <v>1142.64</v>
      </c>
      <c r="S26" s="152">
        <f t="shared" si="10"/>
        <v>-1.64</v>
      </c>
    </row>
    <row r="27" ht="15.75" customHeight="1">
      <c r="B27" s="145">
        <v>25.0</v>
      </c>
      <c r="C27" s="6" t="str">
        <f t="shared" si="1"/>
        <v>0:19:02</v>
      </c>
      <c r="D27" s="154" t="str">
        <f t="shared" si="2"/>
        <v>00:19:01.590</v>
      </c>
      <c r="E27" s="152">
        <f t="shared" si="3"/>
        <v>1142</v>
      </c>
      <c r="F27" s="185">
        <v>25.0</v>
      </c>
      <c r="G27" s="185" t="s">
        <v>421</v>
      </c>
      <c r="H27" s="152">
        <f t="shared" si="4"/>
        <v>1142</v>
      </c>
      <c r="I27" s="152">
        <f t="shared" si="11"/>
        <v>1</v>
      </c>
      <c r="J27" s="185">
        <v>25.0</v>
      </c>
      <c r="K27" s="185" t="s">
        <v>422</v>
      </c>
      <c r="L27" s="152">
        <f t="shared" si="5"/>
        <v>1141</v>
      </c>
      <c r="M27" s="152">
        <f t="shared" si="12"/>
        <v>0</v>
      </c>
      <c r="N27" s="152">
        <f t="shared" si="6"/>
        <v>1</v>
      </c>
      <c r="O27" s="145">
        <f t="shared" si="7"/>
        <v>1</v>
      </c>
      <c r="Q27" s="152">
        <f t="shared" si="8"/>
        <v>1142</v>
      </c>
      <c r="R27" s="152">
        <f t="shared" si="9"/>
        <v>1142.64</v>
      </c>
      <c r="S27" s="152">
        <f t="shared" si="10"/>
        <v>-0.64</v>
      </c>
    </row>
    <row r="28" ht="15.75" customHeight="1">
      <c r="B28" s="145">
        <v>26.0</v>
      </c>
      <c r="C28" s="6" t="str">
        <f t="shared" si="1"/>
        <v>0:19:03</v>
      </c>
      <c r="D28" s="154" t="str">
        <f t="shared" si="2"/>
        <v>00:19:02.500</v>
      </c>
      <c r="E28" s="152">
        <f t="shared" si="3"/>
        <v>1143</v>
      </c>
      <c r="F28" s="185">
        <v>26.0</v>
      </c>
      <c r="G28" s="185" t="s">
        <v>423</v>
      </c>
      <c r="H28" s="152">
        <f t="shared" si="4"/>
        <v>1143</v>
      </c>
      <c r="I28" s="152">
        <f t="shared" si="11"/>
        <v>1</v>
      </c>
      <c r="J28" s="185">
        <v>26.0</v>
      </c>
      <c r="K28" s="185" t="s">
        <v>424</v>
      </c>
      <c r="L28" s="152">
        <f t="shared" si="5"/>
        <v>1142</v>
      </c>
      <c r="M28" s="152">
        <f t="shared" si="12"/>
        <v>1</v>
      </c>
      <c r="N28" s="152">
        <f t="shared" si="6"/>
        <v>1</v>
      </c>
      <c r="O28" s="145">
        <f t="shared" si="7"/>
        <v>1</v>
      </c>
      <c r="Q28" s="152">
        <f t="shared" si="8"/>
        <v>1143</v>
      </c>
      <c r="R28" s="152">
        <f t="shared" si="9"/>
        <v>1143.64</v>
      </c>
      <c r="S28" s="152">
        <f t="shared" si="10"/>
        <v>-0.64</v>
      </c>
    </row>
    <row r="29" ht="15.75" customHeight="1">
      <c r="B29" s="145">
        <v>27.0</v>
      </c>
      <c r="C29" s="6" t="str">
        <f t="shared" si="1"/>
        <v>0:19:04</v>
      </c>
      <c r="D29" s="154" t="str">
        <f t="shared" si="2"/>
        <v>00:19:03.810</v>
      </c>
      <c r="E29" s="152">
        <f t="shared" si="3"/>
        <v>1144</v>
      </c>
      <c r="F29" s="185">
        <v>27.0</v>
      </c>
      <c r="G29" s="185" t="s">
        <v>425</v>
      </c>
      <c r="H29" s="152">
        <f t="shared" si="4"/>
        <v>1144</v>
      </c>
      <c r="I29" s="152">
        <f t="shared" si="11"/>
        <v>1</v>
      </c>
      <c r="J29" s="185">
        <v>27.0</v>
      </c>
      <c r="K29" s="185" t="s">
        <v>426</v>
      </c>
      <c r="L29" s="152">
        <f t="shared" si="5"/>
        <v>1143</v>
      </c>
      <c r="M29" s="152">
        <f t="shared" si="12"/>
        <v>1</v>
      </c>
      <c r="N29" s="152">
        <f t="shared" si="6"/>
        <v>1</v>
      </c>
      <c r="O29" s="145">
        <f t="shared" si="7"/>
        <v>1</v>
      </c>
      <c r="Q29" s="152">
        <f t="shared" si="8"/>
        <v>1144</v>
      </c>
      <c r="R29" s="152">
        <f t="shared" si="9"/>
        <v>1144.64</v>
      </c>
      <c r="S29" s="152">
        <f t="shared" si="10"/>
        <v>-0.64</v>
      </c>
    </row>
    <row r="30" ht="15.75" customHeight="1">
      <c r="B30" s="145">
        <v>28.0</v>
      </c>
      <c r="C30" s="6" t="str">
        <f t="shared" si="1"/>
        <v>0:19:07</v>
      </c>
      <c r="D30" s="154" t="str">
        <f t="shared" si="2"/>
        <v>00:19:07.110</v>
      </c>
      <c r="E30" s="152">
        <f t="shared" si="3"/>
        <v>1147</v>
      </c>
      <c r="F30" s="185">
        <v>28.0</v>
      </c>
      <c r="G30" s="185" t="s">
        <v>427</v>
      </c>
      <c r="H30" s="152">
        <f t="shared" si="4"/>
        <v>1147</v>
      </c>
      <c r="I30" s="152">
        <f t="shared" si="11"/>
        <v>3</v>
      </c>
      <c r="J30" s="185">
        <v>28.0</v>
      </c>
      <c r="K30" s="185" t="s">
        <v>428</v>
      </c>
      <c r="L30" s="152">
        <f t="shared" si="5"/>
        <v>1147</v>
      </c>
      <c r="M30" s="152">
        <f t="shared" si="12"/>
        <v>4</v>
      </c>
      <c r="N30" s="152">
        <f t="shared" si="6"/>
        <v>0</v>
      </c>
      <c r="O30" s="145">
        <f t="shared" si="7"/>
        <v>0</v>
      </c>
      <c r="Q30" s="152">
        <f t="shared" si="8"/>
        <v>1147</v>
      </c>
      <c r="R30" s="152">
        <f t="shared" si="9"/>
        <v>1148.64</v>
      </c>
      <c r="S30" s="152">
        <f t="shared" si="10"/>
        <v>-1.64</v>
      </c>
    </row>
    <row r="31" ht="15.75" customHeight="1">
      <c r="B31" s="145">
        <v>29.0</v>
      </c>
      <c r="C31" s="6" t="str">
        <f t="shared" si="1"/>
        <v>0:19:14</v>
      </c>
      <c r="D31" s="154" t="str">
        <f t="shared" si="2"/>
        <v>00:19:14.340</v>
      </c>
      <c r="E31" s="152">
        <f t="shared" si="3"/>
        <v>1154</v>
      </c>
      <c r="F31" s="185">
        <v>29.0</v>
      </c>
      <c r="G31" s="185" t="s">
        <v>429</v>
      </c>
      <c r="H31" s="152">
        <f t="shared" si="4"/>
        <v>1154</v>
      </c>
      <c r="I31" s="152">
        <f t="shared" si="11"/>
        <v>7</v>
      </c>
      <c r="J31" s="185">
        <v>29.0</v>
      </c>
      <c r="K31" s="185" t="s">
        <v>430</v>
      </c>
      <c r="L31" s="152">
        <f t="shared" si="5"/>
        <v>1154</v>
      </c>
      <c r="M31" s="152">
        <f t="shared" si="12"/>
        <v>7</v>
      </c>
      <c r="N31" s="152">
        <f t="shared" si="6"/>
        <v>0</v>
      </c>
      <c r="O31" s="145">
        <f t="shared" si="7"/>
        <v>0</v>
      </c>
      <c r="Q31" s="152">
        <f t="shared" si="8"/>
        <v>1154</v>
      </c>
      <c r="R31" s="152">
        <f t="shared" si="9"/>
        <v>1155.64</v>
      </c>
      <c r="S31" s="152">
        <f t="shared" si="10"/>
        <v>-1.64</v>
      </c>
    </row>
    <row r="32" ht="15.75" customHeight="1">
      <c r="B32" s="145">
        <v>30.0</v>
      </c>
      <c r="C32" s="6" t="str">
        <f t="shared" si="1"/>
        <v>0:19:21</v>
      </c>
      <c r="D32" s="154" t="str">
        <f t="shared" si="2"/>
        <v>00:19:20.620</v>
      </c>
      <c r="E32" s="152">
        <f t="shared" si="3"/>
        <v>1161</v>
      </c>
      <c r="F32" s="185">
        <v>30.0</v>
      </c>
      <c r="G32" s="185" t="s">
        <v>431</v>
      </c>
      <c r="H32" s="152">
        <f t="shared" si="4"/>
        <v>1161</v>
      </c>
      <c r="I32" s="152">
        <f t="shared" si="11"/>
        <v>7</v>
      </c>
      <c r="J32" s="185">
        <v>30.0</v>
      </c>
      <c r="K32" s="185" t="s">
        <v>432</v>
      </c>
      <c r="L32" s="152">
        <f t="shared" si="5"/>
        <v>1161</v>
      </c>
      <c r="M32" s="152">
        <f t="shared" si="12"/>
        <v>7</v>
      </c>
      <c r="N32" s="152">
        <f t="shared" si="6"/>
        <v>0</v>
      </c>
      <c r="O32" s="145">
        <f t="shared" si="7"/>
        <v>0</v>
      </c>
      <c r="Q32" s="152">
        <f t="shared" si="8"/>
        <v>1161</v>
      </c>
      <c r="R32" s="152">
        <f t="shared" si="9"/>
        <v>1162.64</v>
      </c>
      <c r="S32" s="152">
        <f t="shared" si="10"/>
        <v>-1.64</v>
      </c>
    </row>
    <row r="33" ht="15.75" customHeight="1">
      <c r="B33" s="145">
        <v>31.0</v>
      </c>
      <c r="C33" s="6" t="str">
        <f t="shared" si="1"/>
        <v>0:19:27</v>
      </c>
      <c r="D33" s="154" t="str">
        <f t="shared" si="2"/>
        <v>00:19:27.180</v>
      </c>
      <c r="E33" s="152">
        <f t="shared" si="3"/>
        <v>1167</v>
      </c>
      <c r="F33" s="185">
        <v>31.0</v>
      </c>
      <c r="G33" s="185" t="s">
        <v>433</v>
      </c>
      <c r="H33" s="152">
        <f t="shared" si="4"/>
        <v>1167</v>
      </c>
      <c r="I33" s="152">
        <f t="shared" si="11"/>
        <v>6</v>
      </c>
      <c r="J33" s="185">
        <v>31.0</v>
      </c>
      <c r="K33" s="185" t="s">
        <v>434</v>
      </c>
      <c r="L33" s="152">
        <f t="shared" si="5"/>
        <v>1167</v>
      </c>
      <c r="M33" s="152">
        <f t="shared" si="12"/>
        <v>6</v>
      </c>
      <c r="N33" s="152">
        <f t="shared" si="6"/>
        <v>0</v>
      </c>
      <c r="O33" s="145">
        <f t="shared" si="7"/>
        <v>0</v>
      </c>
      <c r="Q33" s="152">
        <f t="shared" si="8"/>
        <v>1167</v>
      </c>
      <c r="R33" s="152">
        <f t="shared" si="9"/>
        <v>1168.64</v>
      </c>
      <c r="S33" s="152">
        <f t="shared" si="10"/>
        <v>-1.64</v>
      </c>
    </row>
    <row r="34" ht="15.75" customHeight="1">
      <c r="B34" s="145">
        <v>32.0</v>
      </c>
      <c r="C34" s="6" t="str">
        <f t="shared" si="1"/>
        <v>0:19:30</v>
      </c>
      <c r="D34" s="154" t="str">
        <f t="shared" si="2"/>
        <v>00:19:29.650</v>
      </c>
      <c r="E34" s="152">
        <f t="shared" si="3"/>
        <v>1170</v>
      </c>
      <c r="F34" s="185">
        <v>32.0</v>
      </c>
      <c r="G34" s="185" t="s">
        <v>435</v>
      </c>
      <c r="H34" s="152">
        <f t="shared" si="4"/>
        <v>1170</v>
      </c>
      <c r="I34" s="152">
        <f t="shared" si="11"/>
        <v>3</v>
      </c>
      <c r="J34" s="185">
        <v>32.0</v>
      </c>
      <c r="K34" s="185" t="s">
        <v>436</v>
      </c>
      <c r="L34" s="152">
        <f t="shared" si="5"/>
        <v>1169</v>
      </c>
      <c r="M34" s="152">
        <f t="shared" si="12"/>
        <v>2</v>
      </c>
      <c r="N34" s="152">
        <f t="shared" si="6"/>
        <v>1</v>
      </c>
      <c r="O34" s="145">
        <f t="shared" si="7"/>
        <v>1</v>
      </c>
      <c r="Q34" s="152">
        <f t="shared" si="8"/>
        <v>1170</v>
      </c>
      <c r="R34" s="152">
        <f t="shared" si="9"/>
        <v>1170.64</v>
      </c>
      <c r="S34" s="152">
        <f t="shared" si="10"/>
        <v>-0.64</v>
      </c>
    </row>
    <row r="35" ht="15.75" customHeight="1">
      <c r="B35" s="145">
        <v>33.0</v>
      </c>
      <c r="C35" s="6" t="str">
        <f t="shared" si="1"/>
        <v>0:19:32</v>
      </c>
      <c r="D35" s="154" t="str">
        <f t="shared" si="2"/>
        <v>00:19:32.270</v>
      </c>
      <c r="E35" s="152">
        <f t="shared" si="3"/>
        <v>1172</v>
      </c>
      <c r="F35" s="185">
        <v>33.0</v>
      </c>
      <c r="G35" s="185" t="s">
        <v>437</v>
      </c>
      <c r="H35" s="152">
        <f t="shared" si="4"/>
        <v>1172</v>
      </c>
      <c r="I35" s="152">
        <f t="shared" si="11"/>
        <v>2</v>
      </c>
      <c r="J35" s="185">
        <v>33.0</v>
      </c>
      <c r="K35" s="185" t="s">
        <v>438</v>
      </c>
      <c r="L35" s="152">
        <f t="shared" si="5"/>
        <v>1172</v>
      </c>
      <c r="M35" s="152">
        <f t="shared" si="12"/>
        <v>3</v>
      </c>
      <c r="N35" s="152">
        <f t="shared" si="6"/>
        <v>0</v>
      </c>
      <c r="O35" s="145">
        <f t="shared" si="7"/>
        <v>0</v>
      </c>
      <c r="Q35" s="152">
        <f t="shared" si="8"/>
        <v>1172</v>
      </c>
      <c r="R35" s="152">
        <f t="shared" si="9"/>
        <v>1173.64</v>
      </c>
      <c r="S35" s="152">
        <f t="shared" si="10"/>
        <v>-1.64</v>
      </c>
    </row>
    <row r="36" ht="15.75" customHeight="1">
      <c r="B36" s="145">
        <v>34.0</v>
      </c>
      <c r="C36" s="6" t="str">
        <f t="shared" si="1"/>
        <v>0:19:38</v>
      </c>
      <c r="D36" s="154" t="str">
        <f t="shared" si="2"/>
        <v>00:19:37.900</v>
      </c>
      <c r="E36" s="152">
        <f t="shared" si="3"/>
        <v>1178</v>
      </c>
      <c r="F36" s="185">
        <v>34.0</v>
      </c>
      <c r="G36" s="185" t="s">
        <v>439</v>
      </c>
      <c r="H36" s="152">
        <f t="shared" si="4"/>
        <v>1178</v>
      </c>
      <c r="I36" s="152">
        <f t="shared" si="11"/>
        <v>6</v>
      </c>
      <c r="J36" s="185">
        <v>34.0</v>
      </c>
      <c r="K36" s="185" t="s">
        <v>440</v>
      </c>
      <c r="L36" s="152">
        <f t="shared" si="5"/>
        <v>1178</v>
      </c>
      <c r="M36" s="152">
        <f t="shared" si="12"/>
        <v>6</v>
      </c>
      <c r="N36" s="152">
        <f t="shared" si="6"/>
        <v>0</v>
      </c>
      <c r="O36" s="145">
        <f t="shared" si="7"/>
        <v>0</v>
      </c>
      <c r="Q36" s="152">
        <f t="shared" si="8"/>
        <v>1178</v>
      </c>
      <c r="R36" s="152">
        <f t="shared" si="9"/>
        <v>1179.64</v>
      </c>
      <c r="S36" s="152">
        <f t="shared" si="10"/>
        <v>-1.64</v>
      </c>
    </row>
    <row r="37" ht="15.75" customHeight="1">
      <c r="B37" s="145">
        <v>35.0</v>
      </c>
      <c r="C37" s="6" t="str">
        <f t="shared" si="1"/>
        <v>0:19:40</v>
      </c>
      <c r="D37" s="154" t="str">
        <f t="shared" si="2"/>
        <v>00:19:40.020</v>
      </c>
      <c r="E37" s="152">
        <f t="shared" si="3"/>
        <v>1180</v>
      </c>
      <c r="F37" s="185">
        <v>35.0</v>
      </c>
      <c r="G37" s="185" t="s">
        <v>441</v>
      </c>
      <c r="H37" s="152">
        <f t="shared" si="4"/>
        <v>1180</v>
      </c>
      <c r="I37" s="152">
        <f t="shared" si="11"/>
        <v>2</v>
      </c>
      <c r="J37" s="185">
        <v>35.0</v>
      </c>
      <c r="K37" s="185" t="s">
        <v>442</v>
      </c>
      <c r="L37" s="152">
        <f t="shared" si="5"/>
        <v>1180</v>
      </c>
      <c r="M37" s="152">
        <f t="shared" si="12"/>
        <v>2</v>
      </c>
      <c r="N37" s="152">
        <f t="shared" si="6"/>
        <v>0</v>
      </c>
      <c r="O37" s="145">
        <f t="shared" si="7"/>
        <v>0</v>
      </c>
      <c r="Q37" s="152">
        <f t="shared" si="8"/>
        <v>1180</v>
      </c>
      <c r="R37" s="152">
        <f t="shared" si="9"/>
        <v>1181.64</v>
      </c>
      <c r="S37" s="152">
        <f t="shared" si="10"/>
        <v>-1.64</v>
      </c>
    </row>
    <row r="38" ht="15.75" customHeight="1">
      <c r="B38" s="145">
        <v>36.0</v>
      </c>
      <c r="C38" s="6" t="str">
        <f t="shared" si="1"/>
        <v>0:19:51</v>
      </c>
      <c r="D38" s="154" t="str">
        <f t="shared" si="2"/>
        <v>00:19:50.700</v>
      </c>
      <c r="E38" s="152">
        <f t="shared" si="3"/>
        <v>1191</v>
      </c>
      <c r="F38" s="185">
        <v>36.0</v>
      </c>
      <c r="G38" s="185" t="s">
        <v>443</v>
      </c>
      <c r="H38" s="152">
        <f t="shared" si="4"/>
        <v>1191</v>
      </c>
      <c r="I38" s="152">
        <f t="shared" si="11"/>
        <v>11</v>
      </c>
      <c r="J38" s="185">
        <v>36.0</v>
      </c>
      <c r="K38" s="185" t="s">
        <v>444</v>
      </c>
      <c r="L38" s="152">
        <f t="shared" si="5"/>
        <v>1190</v>
      </c>
      <c r="M38" s="152">
        <f t="shared" si="12"/>
        <v>10</v>
      </c>
      <c r="N38" s="152">
        <f t="shared" si="6"/>
        <v>1</v>
      </c>
      <c r="O38" s="145">
        <f t="shared" si="7"/>
        <v>1</v>
      </c>
      <c r="Q38" s="152">
        <f t="shared" si="8"/>
        <v>1191</v>
      </c>
      <c r="R38" s="152">
        <f t="shared" si="9"/>
        <v>1191.64</v>
      </c>
      <c r="S38" s="152">
        <f t="shared" si="10"/>
        <v>-0.64</v>
      </c>
    </row>
    <row r="39" ht="15.75" customHeight="1">
      <c r="B39" s="145">
        <v>37.0</v>
      </c>
      <c r="C39" s="6" t="str">
        <f t="shared" si="1"/>
        <v>0:19:53</v>
      </c>
      <c r="D39" s="154" t="str">
        <f t="shared" si="2"/>
        <v>00:19:52.790</v>
      </c>
      <c r="E39" s="152">
        <f t="shared" si="3"/>
        <v>1193</v>
      </c>
      <c r="F39" s="185">
        <v>37.0</v>
      </c>
      <c r="G39" s="185" t="s">
        <v>445</v>
      </c>
      <c r="H39" s="152">
        <f t="shared" si="4"/>
        <v>1193</v>
      </c>
      <c r="I39" s="152">
        <f t="shared" si="11"/>
        <v>2</v>
      </c>
      <c r="J39" s="185">
        <v>37.0</v>
      </c>
      <c r="K39" s="185" t="s">
        <v>446</v>
      </c>
      <c r="L39" s="152">
        <f t="shared" si="5"/>
        <v>1192</v>
      </c>
      <c r="M39" s="152">
        <f t="shared" si="12"/>
        <v>2</v>
      </c>
      <c r="N39" s="152">
        <f t="shared" si="6"/>
        <v>1</v>
      </c>
      <c r="O39" s="145">
        <f t="shared" si="7"/>
        <v>1</v>
      </c>
      <c r="Q39" s="152">
        <f t="shared" si="8"/>
        <v>1193</v>
      </c>
      <c r="R39" s="152">
        <f t="shared" si="9"/>
        <v>1193.64</v>
      </c>
      <c r="S39" s="152">
        <f t="shared" si="10"/>
        <v>-0.64</v>
      </c>
    </row>
    <row r="40" ht="15.75" customHeight="1">
      <c r="B40" s="145">
        <v>38.0</v>
      </c>
      <c r="C40" s="6" t="str">
        <f t="shared" si="1"/>
        <v>0:19:58</v>
      </c>
      <c r="D40" s="154" t="str">
        <f t="shared" si="2"/>
        <v>00:19:57.990</v>
      </c>
      <c r="E40" s="152">
        <f t="shared" si="3"/>
        <v>1198</v>
      </c>
      <c r="F40" s="185">
        <v>38.0</v>
      </c>
      <c r="G40" s="185" t="s">
        <v>447</v>
      </c>
      <c r="H40" s="152">
        <f t="shared" si="4"/>
        <v>1198</v>
      </c>
      <c r="I40" s="152">
        <f t="shared" si="11"/>
        <v>5</v>
      </c>
      <c r="J40" s="185">
        <v>38.0</v>
      </c>
      <c r="K40" s="185" t="s">
        <v>448</v>
      </c>
      <c r="L40" s="152">
        <f t="shared" si="5"/>
        <v>1197</v>
      </c>
      <c r="M40" s="152">
        <f t="shared" si="12"/>
        <v>5</v>
      </c>
      <c r="N40" s="152">
        <f t="shared" si="6"/>
        <v>1</v>
      </c>
      <c r="O40" s="145">
        <f t="shared" si="7"/>
        <v>1</v>
      </c>
      <c r="Q40" s="152">
        <f t="shared" si="8"/>
        <v>1198</v>
      </c>
      <c r="R40" s="152">
        <f t="shared" si="9"/>
        <v>1198.64</v>
      </c>
      <c r="S40" s="152">
        <f t="shared" si="10"/>
        <v>-0.64</v>
      </c>
    </row>
    <row r="41" ht="15.75" customHeight="1">
      <c r="B41" s="145">
        <v>39.0</v>
      </c>
      <c r="C41" s="6" t="str">
        <f t="shared" si="1"/>
        <v>0:20:07</v>
      </c>
      <c r="D41" s="154" t="str">
        <f t="shared" si="2"/>
        <v>00:20:07.030</v>
      </c>
      <c r="E41" s="152">
        <f t="shared" si="3"/>
        <v>1207</v>
      </c>
      <c r="F41" s="185">
        <v>39.0</v>
      </c>
      <c r="G41" s="185" t="s">
        <v>449</v>
      </c>
      <c r="H41" s="152">
        <f t="shared" si="4"/>
        <v>1207</v>
      </c>
      <c r="I41" s="152">
        <f t="shared" si="11"/>
        <v>9</v>
      </c>
      <c r="J41" s="185">
        <v>39.0</v>
      </c>
      <c r="K41" s="185" t="s">
        <v>450</v>
      </c>
      <c r="L41" s="152">
        <f t="shared" si="5"/>
        <v>1206</v>
      </c>
      <c r="M41" s="152">
        <f t="shared" si="12"/>
        <v>9</v>
      </c>
      <c r="N41" s="152">
        <f t="shared" si="6"/>
        <v>1</v>
      </c>
      <c r="O41" s="145">
        <f t="shared" si="7"/>
        <v>1</v>
      </c>
      <c r="Q41" s="152">
        <f t="shared" si="8"/>
        <v>1207</v>
      </c>
      <c r="R41" s="152">
        <f t="shared" si="9"/>
        <v>1207.64</v>
      </c>
      <c r="S41" s="152">
        <f t="shared" si="10"/>
        <v>-0.64</v>
      </c>
    </row>
    <row r="42" ht="15.75" customHeight="1">
      <c r="B42" s="145">
        <v>40.0</v>
      </c>
      <c r="C42" s="6" t="str">
        <f t="shared" si="1"/>
        <v>0:20:10</v>
      </c>
      <c r="D42" s="154" t="str">
        <f t="shared" si="2"/>
        <v>00:20:10.240</v>
      </c>
      <c r="E42" s="152">
        <f t="shared" si="3"/>
        <v>1210</v>
      </c>
      <c r="F42" s="185">
        <v>40.0</v>
      </c>
      <c r="G42" s="185" t="s">
        <v>451</v>
      </c>
      <c r="H42" s="152">
        <f t="shared" si="4"/>
        <v>1210</v>
      </c>
      <c r="I42" s="152">
        <f t="shared" si="11"/>
        <v>3</v>
      </c>
      <c r="J42" s="185">
        <v>40.0</v>
      </c>
      <c r="K42" s="185" t="s">
        <v>452</v>
      </c>
      <c r="L42" s="152">
        <f t="shared" si="5"/>
        <v>1211</v>
      </c>
      <c r="M42" s="152">
        <f t="shared" si="12"/>
        <v>5</v>
      </c>
      <c r="N42" s="152">
        <f t="shared" si="6"/>
        <v>-1</v>
      </c>
      <c r="O42" s="145">
        <f t="shared" si="7"/>
        <v>1</v>
      </c>
      <c r="Q42" s="152">
        <f t="shared" si="8"/>
        <v>1210</v>
      </c>
      <c r="R42" s="152">
        <f t="shared" si="9"/>
        <v>1212.64</v>
      </c>
      <c r="S42" s="152">
        <f t="shared" si="10"/>
        <v>-2.64</v>
      </c>
    </row>
    <row r="43" ht="15.75" customHeight="1">
      <c r="B43" s="145">
        <v>41.0</v>
      </c>
      <c r="C43" s="6" t="str">
        <f t="shared" si="1"/>
        <v>0:20:11</v>
      </c>
      <c r="D43" s="154" t="str">
        <f t="shared" si="2"/>
        <v>00:20:11.310</v>
      </c>
      <c r="E43" s="152">
        <f t="shared" si="3"/>
        <v>1211</v>
      </c>
      <c r="F43" s="185">
        <v>41.0</v>
      </c>
      <c r="G43" s="185" t="s">
        <v>453</v>
      </c>
      <c r="H43" s="152">
        <f t="shared" si="4"/>
        <v>1211</v>
      </c>
      <c r="I43" s="152">
        <f t="shared" si="11"/>
        <v>1</v>
      </c>
      <c r="J43" s="185">
        <v>41.0</v>
      </c>
      <c r="K43" s="185" t="s">
        <v>454</v>
      </c>
      <c r="L43" s="152">
        <f t="shared" si="5"/>
        <v>1211</v>
      </c>
      <c r="M43" s="152">
        <f t="shared" si="12"/>
        <v>0</v>
      </c>
      <c r="N43" s="152">
        <f t="shared" si="6"/>
        <v>0</v>
      </c>
      <c r="O43" s="145">
        <f t="shared" si="7"/>
        <v>0</v>
      </c>
      <c r="Q43" s="152">
        <f t="shared" si="8"/>
        <v>1211</v>
      </c>
      <c r="R43" s="152">
        <f t="shared" si="9"/>
        <v>1212.64</v>
      </c>
      <c r="S43" s="152">
        <f t="shared" si="10"/>
        <v>-1.64</v>
      </c>
    </row>
    <row r="44" ht="15.75" customHeight="1">
      <c r="B44" s="145">
        <v>42.0</v>
      </c>
      <c r="C44" s="6" t="str">
        <f t="shared" si="1"/>
        <v>0:20:13</v>
      </c>
      <c r="D44" s="154" t="str">
        <f t="shared" si="2"/>
        <v>00:20:12.720</v>
      </c>
      <c r="E44" s="152">
        <f t="shared" si="3"/>
        <v>1213</v>
      </c>
      <c r="F44" s="185">
        <v>42.0</v>
      </c>
      <c r="G44" s="185" t="s">
        <v>455</v>
      </c>
      <c r="H44" s="152">
        <f t="shared" si="4"/>
        <v>1213</v>
      </c>
      <c r="I44" s="152">
        <f t="shared" si="11"/>
        <v>2</v>
      </c>
      <c r="J44" s="185">
        <v>42.0</v>
      </c>
      <c r="K44" s="185" t="s">
        <v>456</v>
      </c>
      <c r="L44" s="152">
        <f t="shared" si="5"/>
        <v>1212</v>
      </c>
      <c r="M44" s="152">
        <f t="shared" si="12"/>
        <v>1</v>
      </c>
      <c r="N44" s="152">
        <f t="shared" si="6"/>
        <v>1</v>
      </c>
      <c r="O44" s="145">
        <f t="shared" si="7"/>
        <v>1</v>
      </c>
      <c r="Q44" s="152">
        <f t="shared" si="8"/>
        <v>1213</v>
      </c>
      <c r="R44" s="152">
        <f t="shared" si="9"/>
        <v>1213.64</v>
      </c>
      <c r="S44" s="152">
        <f t="shared" si="10"/>
        <v>-0.64</v>
      </c>
    </row>
    <row r="45" ht="15.75" customHeight="1">
      <c r="B45" s="145">
        <v>43.0</v>
      </c>
      <c r="C45" s="6" t="str">
        <f t="shared" si="1"/>
        <v>0:20:15</v>
      </c>
      <c r="D45" s="154" t="str">
        <f t="shared" si="2"/>
        <v>00:20:15.210</v>
      </c>
      <c r="E45" s="152">
        <f t="shared" si="3"/>
        <v>1215</v>
      </c>
      <c r="F45" s="185">
        <v>43.0</v>
      </c>
      <c r="G45" s="185" t="s">
        <v>457</v>
      </c>
      <c r="H45" s="152">
        <f t="shared" si="4"/>
        <v>1215</v>
      </c>
      <c r="I45" s="152">
        <f t="shared" si="11"/>
        <v>2</v>
      </c>
      <c r="J45" s="185">
        <v>43.0</v>
      </c>
      <c r="K45" s="185" t="s">
        <v>458</v>
      </c>
      <c r="L45" s="152">
        <f t="shared" si="5"/>
        <v>1215</v>
      </c>
      <c r="M45" s="152">
        <f t="shared" si="12"/>
        <v>3</v>
      </c>
      <c r="N45" s="152">
        <f t="shared" si="6"/>
        <v>0</v>
      </c>
      <c r="O45" s="145">
        <f t="shared" si="7"/>
        <v>0</v>
      </c>
      <c r="Q45" s="152">
        <f t="shared" si="8"/>
        <v>1215</v>
      </c>
      <c r="R45" s="152">
        <f t="shared" si="9"/>
        <v>1216.64</v>
      </c>
      <c r="S45" s="152">
        <f t="shared" si="10"/>
        <v>-1.64</v>
      </c>
    </row>
    <row r="46" ht="15.75" customHeight="1">
      <c r="B46" s="145">
        <v>44.0</v>
      </c>
      <c r="C46" s="6" t="str">
        <f t="shared" si="1"/>
        <v>0:20:18</v>
      </c>
      <c r="D46" s="154" t="str">
        <f t="shared" si="2"/>
        <v>00:20:18.030</v>
      </c>
      <c r="E46" s="152">
        <f t="shared" si="3"/>
        <v>1218</v>
      </c>
      <c r="F46" s="185">
        <v>44.0</v>
      </c>
      <c r="G46" s="185" t="s">
        <v>459</v>
      </c>
      <c r="H46" s="152">
        <f t="shared" si="4"/>
        <v>1218</v>
      </c>
      <c r="I46" s="152">
        <f t="shared" si="11"/>
        <v>3</v>
      </c>
      <c r="J46" s="185">
        <v>44.0</v>
      </c>
      <c r="K46" s="185" t="s">
        <v>460</v>
      </c>
      <c r="L46" s="152">
        <f t="shared" si="5"/>
        <v>1218</v>
      </c>
      <c r="M46" s="152">
        <f t="shared" si="12"/>
        <v>3</v>
      </c>
      <c r="N46" s="152">
        <f t="shared" si="6"/>
        <v>0</v>
      </c>
      <c r="O46" s="145">
        <f t="shared" si="7"/>
        <v>0</v>
      </c>
      <c r="Q46" s="152">
        <f t="shared" si="8"/>
        <v>1218</v>
      </c>
      <c r="R46" s="152">
        <f t="shared" si="9"/>
        <v>1219.64</v>
      </c>
      <c r="S46" s="152">
        <f t="shared" si="10"/>
        <v>-1.64</v>
      </c>
    </row>
    <row r="47" ht="15.75" customHeight="1">
      <c r="B47" s="145">
        <v>45.0</v>
      </c>
      <c r="C47" s="6" t="str">
        <f t="shared" si="1"/>
        <v>0:20:22</v>
      </c>
      <c r="D47" s="154" t="str">
        <f t="shared" si="2"/>
        <v>00:20:22.060</v>
      </c>
      <c r="E47" s="152">
        <f t="shared" si="3"/>
        <v>1222</v>
      </c>
      <c r="F47" s="185">
        <v>45.0</v>
      </c>
      <c r="G47" s="185" t="s">
        <v>461</v>
      </c>
      <c r="H47" s="152">
        <f t="shared" si="4"/>
        <v>1222</v>
      </c>
      <c r="I47" s="152">
        <f t="shared" si="11"/>
        <v>4</v>
      </c>
      <c r="J47" s="185">
        <v>45.0</v>
      </c>
      <c r="K47" s="185" t="s">
        <v>462</v>
      </c>
      <c r="L47" s="152">
        <f t="shared" si="5"/>
        <v>1222</v>
      </c>
      <c r="M47" s="152">
        <f t="shared" si="12"/>
        <v>4</v>
      </c>
      <c r="N47" s="152">
        <f t="shared" si="6"/>
        <v>0</v>
      </c>
      <c r="O47" s="145">
        <f t="shared" si="7"/>
        <v>0</v>
      </c>
      <c r="Q47" s="152">
        <f t="shared" si="8"/>
        <v>1222</v>
      </c>
      <c r="R47" s="152">
        <f t="shared" si="9"/>
        <v>1223.64</v>
      </c>
      <c r="S47" s="152">
        <f t="shared" si="10"/>
        <v>-1.64</v>
      </c>
    </row>
    <row r="48" ht="15.75" customHeight="1">
      <c r="B48" s="145">
        <v>46.0</v>
      </c>
      <c r="C48" s="6" t="str">
        <f t="shared" si="1"/>
        <v>0:20:23</v>
      </c>
      <c r="D48" s="154" t="str">
        <f t="shared" si="2"/>
        <v>00:20:22.940</v>
      </c>
      <c r="E48" s="152">
        <f t="shared" si="3"/>
        <v>1223</v>
      </c>
      <c r="F48" s="185">
        <v>46.0</v>
      </c>
      <c r="G48" s="185" t="s">
        <v>463</v>
      </c>
      <c r="H48" s="152">
        <f t="shared" si="4"/>
        <v>1223</v>
      </c>
      <c r="I48" s="152">
        <f t="shared" si="11"/>
        <v>1</v>
      </c>
      <c r="J48" s="185">
        <v>46.0</v>
      </c>
      <c r="K48" s="185" t="s">
        <v>464</v>
      </c>
      <c r="L48" s="152">
        <f t="shared" si="5"/>
        <v>1222</v>
      </c>
      <c r="M48" s="152">
        <f t="shared" si="12"/>
        <v>0</v>
      </c>
      <c r="N48" s="152">
        <f t="shared" si="6"/>
        <v>1</v>
      </c>
      <c r="O48" s="145">
        <f t="shared" si="7"/>
        <v>1</v>
      </c>
      <c r="Q48" s="152">
        <f t="shared" si="8"/>
        <v>1223</v>
      </c>
      <c r="R48" s="152">
        <f t="shared" si="9"/>
        <v>1223.64</v>
      </c>
      <c r="S48" s="152">
        <f t="shared" si="10"/>
        <v>-0.64</v>
      </c>
    </row>
    <row r="49" ht="15.75" customHeight="1">
      <c r="B49" s="145">
        <v>47.0</v>
      </c>
      <c r="C49" s="6" t="str">
        <f t="shared" si="1"/>
        <v>0:20:27</v>
      </c>
      <c r="D49" s="154" t="str">
        <f t="shared" si="2"/>
        <v>00:20:26.770</v>
      </c>
      <c r="E49" s="152">
        <f t="shared" si="3"/>
        <v>1227</v>
      </c>
      <c r="F49" s="185">
        <v>47.0</v>
      </c>
      <c r="G49" s="185" t="s">
        <v>465</v>
      </c>
      <c r="H49" s="152">
        <f t="shared" si="4"/>
        <v>1227</v>
      </c>
      <c r="I49" s="152">
        <f t="shared" si="11"/>
        <v>4</v>
      </c>
      <c r="J49" s="185">
        <v>47.0</v>
      </c>
      <c r="K49" s="185" t="s">
        <v>466</v>
      </c>
      <c r="L49" s="152">
        <f t="shared" si="5"/>
        <v>1227</v>
      </c>
      <c r="M49" s="152">
        <f t="shared" si="12"/>
        <v>5</v>
      </c>
      <c r="N49" s="152">
        <f t="shared" si="6"/>
        <v>0</v>
      </c>
      <c r="O49" s="145">
        <f t="shared" si="7"/>
        <v>0</v>
      </c>
      <c r="Q49" s="152">
        <f t="shared" si="8"/>
        <v>1227</v>
      </c>
      <c r="R49" s="152">
        <f t="shared" si="9"/>
        <v>1228.64</v>
      </c>
      <c r="S49" s="152">
        <f t="shared" si="10"/>
        <v>-1.64</v>
      </c>
    </row>
    <row r="50" ht="15.75" customHeight="1">
      <c r="B50" s="145">
        <v>48.0</v>
      </c>
      <c r="C50" s="6" t="str">
        <f t="shared" si="1"/>
        <v>0:20:28</v>
      </c>
      <c r="D50" s="154" t="str">
        <f t="shared" si="2"/>
        <v>00:20:27.560</v>
      </c>
      <c r="E50" s="152">
        <f t="shared" si="3"/>
        <v>1228</v>
      </c>
      <c r="F50" s="185">
        <v>48.0</v>
      </c>
      <c r="G50" s="185" t="s">
        <v>467</v>
      </c>
      <c r="H50" s="152">
        <f t="shared" si="4"/>
        <v>1228</v>
      </c>
      <c r="I50" s="152">
        <f t="shared" si="11"/>
        <v>1</v>
      </c>
      <c r="J50" s="185">
        <v>48.0</v>
      </c>
      <c r="K50" s="185" t="s">
        <v>468</v>
      </c>
      <c r="L50" s="152">
        <f t="shared" si="5"/>
        <v>1227</v>
      </c>
      <c r="M50" s="152">
        <f t="shared" si="12"/>
        <v>0</v>
      </c>
      <c r="N50" s="152">
        <f t="shared" si="6"/>
        <v>1</v>
      </c>
      <c r="O50" s="145">
        <f t="shared" si="7"/>
        <v>1</v>
      </c>
      <c r="Q50" s="152">
        <f t="shared" si="8"/>
        <v>1228</v>
      </c>
      <c r="R50" s="152">
        <f t="shared" si="9"/>
        <v>1228.64</v>
      </c>
      <c r="S50" s="152">
        <f t="shared" si="10"/>
        <v>-0.64</v>
      </c>
    </row>
    <row r="51" ht="15.75" customHeight="1">
      <c r="B51" s="145">
        <v>49.0</v>
      </c>
      <c r="C51" s="6" t="str">
        <f t="shared" si="1"/>
        <v>0:20:31</v>
      </c>
      <c r="D51" s="154" t="str">
        <f t="shared" si="2"/>
        <v>00:20:30.740</v>
      </c>
      <c r="E51" s="152">
        <f t="shared" si="3"/>
        <v>1231</v>
      </c>
      <c r="F51" s="185">
        <v>49.0</v>
      </c>
      <c r="G51" s="185" t="s">
        <v>469</v>
      </c>
      <c r="H51" s="152">
        <f t="shared" si="4"/>
        <v>1231</v>
      </c>
      <c r="I51" s="152">
        <f t="shared" si="11"/>
        <v>3</v>
      </c>
      <c r="J51" s="185">
        <v>49.0</v>
      </c>
      <c r="K51" s="185" t="s">
        <v>470</v>
      </c>
      <c r="L51" s="152">
        <f t="shared" si="5"/>
        <v>1231</v>
      </c>
      <c r="M51" s="152">
        <f t="shared" si="12"/>
        <v>4</v>
      </c>
      <c r="N51" s="152">
        <f t="shared" si="6"/>
        <v>0</v>
      </c>
      <c r="O51" s="145">
        <f t="shared" si="7"/>
        <v>0</v>
      </c>
      <c r="Q51" s="152">
        <f t="shared" si="8"/>
        <v>1231</v>
      </c>
      <c r="R51" s="152">
        <f t="shared" si="9"/>
        <v>1232.64</v>
      </c>
      <c r="S51" s="152">
        <f t="shared" si="10"/>
        <v>-1.64</v>
      </c>
    </row>
    <row r="52" ht="15.75" customHeight="1">
      <c r="B52" s="145">
        <v>50.0</v>
      </c>
      <c r="C52" s="6" t="str">
        <f t="shared" si="1"/>
        <v>0:20:32</v>
      </c>
      <c r="D52" s="154" t="str">
        <f t="shared" si="2"/>
        <v>00:20:31.540</v>
      </c>
      <c r="E52" s="152">
        <f t="shared" si="3"/>
        <v>1232</v>
      </c>
      <c r="F52" s="185">
        <v>50.0</v>
      </c>
      <c r="G52" s="185" t="s">
        <v>471</v>
      </c>
      <c r="H52" s="152">
        <f t="shared" si="4"/>
        <v>1232</v>
      </c>
      <c r="I52" s="152">
        <f t="shared" si="11"/>
        <v>1</v>
      </c>
      <c r="J52" s="185">
        <v>50.0</v>
      </c>
      <c r="K52" s="185" t="s">
        <v>472</v>
      </c>
      <c r="L52" s="152">
        <f t="shared" si="5"/>
        <v>1231</v>
      </c>
      <c r="M52" s="152">
        <f t="shared" si="12"/>
        <v>0</v>
      </c>
      <c r="N52" s="152">
        <f t="shared" si="6"/>
        <v>1</v>
      </c>
      <c r="O52" s="145">
        <f t="shared" si="7"/>
        <v>1</v>
      </c>
      <c r="Q52" s="152">
        <f t="shared" si="8"/>
        <v>1232</v>
      </c>
      <c r="R52" s="152">
        <f t="shared" si="9"/>
        <v>1232.64</v>
      </c>
      <c r="S52" s="152">
        <f t="shared" si="10"/>
        <v>-0.64</v>
      </c>
    </row>
    <row r="53" ht="15.75" customHeight="1">
      <c r="B53" s="145">
        <v>51.0</v>
      </c>
      <c r="C53" s="6" t="str">
        <f t="shared" si="1"/>
        <v>0:20:33</v>
      </c>
      <c r="D53" s="154" t="str">
        <f t="shared" si="2"/>
        <v>00:20:32.620</v>
      </c>
      <c r="E53" s="152">
        <f t="shared" si="3"/>
        <v>1233</v>
      </c>
      <c r="F53" s="185">
        <v>51.0</v>
      </c>
      <c r="G53" s="185" t="s">
        <v>473</v>
      </c>
      <c r="H53" s="152">
        <f t="shared" si="4"/>
        <v>1233</v>
      </c>
      <c r="I53" s="152">
        <f t="shared" si="11"/>
        <v>1</v>
      </c>
      <c r="J53" s="185">
        <v>51.0</v>
      </c>
      <c r="K53" s="185" t="s">
        <v>474</v>
      </c>
      <c r="L53" s="152">
        <f t="shared" si="5"/>
        <v>1233</v>
      </c>
      <c r="M53" s="152">
        <f t="shared" si="12"/>
        <v>2</v>
      </c>
      <c r="N53" s="152">
        <f t="shared" si="6"/>
        <v>0</v>
      </c>
      <c r="O53" s="145">
        <f t="shared" si="7"/>
        <v>0</v>
      </c>
      <c r="Q53" s="152">
        <f t="shared" si="8"/>
        <v>1233</v>
      </c>
      <c r="R53" s="152">
        <f t="shared" si="9"/>
        <v>1234.64</v>
      </c>
      <c r="S53" s="152">
        <f t="shared" si="10"/>
        <v>-1.64</v>
      </c>
    </row>
    <row r="54" ht="15.75" customHeight="1">
      <c r="B54" s="145">
        <v>52.0</v>
      </c>
      <c r="C54" s="6" t="str">
        <f t="shared" si="1"/>
        <v>0:20:34</v>
      </c>
      <c r="D54" s="154" t="str">
        <f t="shared" si="2"/>
        <v>00:20:33.790</v>
      </c>
      <c r="E54" s="152">
        <f t="shared" si="3"/>
        <v>1234</v>
      </c>
      <c r="F54" s="185">
        <v>52.0</v>
      </c>
      <c r="G54" s="185" t="s">
        <v>475</v>
      </c>
      <c r="H54" s="152">
        <f t="shared" si="4"/>
        <v>1234</v>
      </c>
      <c r="I54" s="152">
        <f t="shared" si="11"/>
        <v>1</v>
      </c>
      <c r="J54" s="185">
        <v>52.0</v>
      </c>
      <c r="K54" s="185" t="s">
        <v>476</v>
      </c>
      <c r="L54" s="152">
        <f t="shared" si="5"/>
        <v>1234</v>
      </c>
      <c r="M54" s="152">
        <f t="shared" si="12"/>
        <v>1</v>
      </c>
      <c r="N54" s="152">
        <f t="shared" si="6"/>
        <v>0</v>
      </c>
      <c r="O54" s="145">
        <f t="shared" si="7"/>
        <v>0</v>
      </c>
      <c r="Q54" s="152">
        <f t="shared" si="8"/>
        <v>1234</v>
      </c>
      <c r="R54" s="152">
        <f t="shared" si="9"/>
        <v>1235.64</v>
      </c>
      <c r="S54" s="152">
        <f t="shared" si="10"/>
        <v>-1.64</v>
      </c>
    </row>
    <row r="55" ht="15.75" customHeight="1">
      <c r="B55" s="145">
        <v>53.0</v>
      </c>
      <c r="C55" s="6" t="str">
        <f t="shared" si="1"/>
        <v>0:20:38</v>
      </c>
      <c r="D55" s="154" t="str">
        <f t="shared" si="2"/>
        <v>00:20:37.960</v>
      </c>
      <c r="E55" s="152">
        <f t="shared" si="3"/>
        <v>1238</v>
      </c>
      <c r="F55" s="185">
        <v>53.0</v>
      </c>
      <c r="G55" s="185" t="s">
        <v>477</v>
      </c>
      <c r="H55" s="152">
        <f t="shared" si="4"/>
        <v>1238</v>
      </c>
      <c r="I55" s="152">
        <f t="shared" si="11"/>
        <v>4</v>
      </c>
      <c r="J55" s="185">
        <v>53.0</v>
      </c>
      <c r="K55" s="185" t="s">
        <v>478</v>
      </c>
      <c r="L55" s="152">
        <f t="shared" si="5"/>
        <v>1238</v>
      </c>
      <c r="M55" s="152">
        <f t="shared" si="12"/>
        <v>4</v>
      </c>
      <c r="N55" s="152">
        <f t="shared" si="6"/>
        <v>0</v>
      </c>
      <c r="O55" s="145">
        <f t="shared" si="7"/>
        <v>0</v>
      </c>
      <c r="Q55" s="152">
        <f t="shared" si="8"/>
        <v>1238</v>
      </c>
      <c r="R55" s="152">
        <f t="shared" si="9"/>
        <v>1239.64</v>
      </c>
      <c r="S55" s="152">
        <f t="shared" si="10"/>
        <v>-1.64</v>
      </c>
    </row>
    <row r="56" ht="15.75" customHeight="1">
      <c r="B56" s="145">
        <v>54.0</v>
      </c>
      <c r="C56" s="6" t="str">
        <f t="shared" si="1"/>
        <v>0:20:44</v>
      </c>
      <c r="D56" s="154" t="str">
        <f t="shared" si="2"/>
        <v>00:20:43.910</v>
      </c>
      <c r="E56" s="152">
        <f t="shared" si="3"/>
        <v>1244</v>
      </c>
      <c r="F56" s="185">
        <v>54.0</v>
      </c>
      <c r="G56" s="185" t="s">
        <v>479</v>
      </c>
      <c r="H56" s="152">
        <f t="shared" si="4"/>
        <v>1244</v>
      </c>
      <c r="I56" s="152">
        <f t="shared" si="11"/>
        <v>6</v>
      </c>
      <c r="J56" s="185">
        <v>54.0</v>
      </c>
      <c r="K56" s="185" t="s">
        <v>479</v>
      </c>
      <c r="L56" s="152">
        <f t="shared" si="5"/>
        <v>1244</v>
      </c>
      <c r="M56" s="152">
        <f t="shared" si="12"/>
        <v>6</v>
      </c>
      <c r="N56" s="152">
        <f t="shared" si="6"/>
        <v>0</v>
      </c>
      <c r="O56" s="145">
        <f t="shared" si="7"/>
        <v>0</v>
      </c>
      <c r="Q56" s="152">
        <f t="shared" si="8"/>
        <v>1244</v>
      </c>
      <c r="R56" s="152">
        <f t="shared" si="9"/>
        <v>1245.64</v>
      </c>
      <c r="S56" s="152">
        <f t="shared" si="10"/>
        <v>-1.64</v>
      </c>
    </row>
    <row r="57" ht="15.75" customHeight="1">
      <c r="B57" s="145">
        <v>55.0</v>
      </c>
      <c r="C57" s="6" t="str">
        <f t="shared" si="1"/>
        <v>0:20:45</v>
      </c>
      <c r="D57" s="154" t="str">
        <f t="shared" si="2"/>
        <v>00:20:45.090</v>
      </c>
      <c r="E57" s="152">
        <f t="shared" si="3"/>
        <v>1245</v>
      </c>
      <c r="F57" s="185">
        <v>55.0</v>
      </c>
      <c r="G57" s="185" t="s">
        <v>480</v>
      </c>
      <c r="H57" s="152">
        <f t="shared" si="4"/>
        <v>1245</v>
      </c>
      <c r="I57" s="152">
        <f t="shared" si="11"/>
        <v>1</v>
      </c>
      <c r="J57" s="185">
        <v>55.0</v>
      </c>
      <c r="K57" s="185" t="s">
        <v>481</v>
      </c>
      <c r="L57" s="152">
        <f t="shared" si="5"/>
        <v>1245</v>
      </c>
      <c r="M57" s="152">
        <f t="shared" si="12"/>
        <v>1</v>
      </c>
      <c r="N57" s="152">
        <f t="shared" si="6"/>
        <v>0</v>
      </c>
      <c r="O57" s="145">
        <f t="shared" si="7"/>
        <v>0</v>
      </c>
      <c r="Q57" s="152">
        <f t="shared" si="8"/>
        <v>1245</v>
      </c>
      <c r="R57" s="152">
        <f t="shared" si="9"/>
        <v>1246.64</v>
      </c>
      <c r="S57" s="152">
        <f t="shared" si="10"/>
        <v>-1.64</v>
      </c>
    </row>
    <row r="58" ht="15.75" customHeight="1">
      <c r="B58" s="145">
        <v>56.0</v>
      </c>
      <c r="C58" s="6" t="str">
        <f t="shared" si="1"/>
        <v>0:20:46</v>
      </c>
      <c r="D58" s="154" t="str">
        <f t="shared" si="2"/>
        <v>00:20:46.080</v>
      </c>
      <c r="E58" s="152">
        <f t="shared" si="3"/>
        <v>1246</v>
      </c>
      <c r="F58" s="185">
        <v>56.0</v>
      </c>
      <c r="G58" s="185" t="s">
        <v>482</v>
      </c>
      <c r="H58" s="152">
        <f t="shared" si="4"/>
        <v>1246</v>
      </c>
      <c r="I58" s="152">
        <f t="shared" si="11"/>
        <v>1</v>
      </c>
      <c r="J58" s="185">
        <v>56.0</v>
      </c>
      <c r="K58" s="185" t="s">
        <v>483</v>
      </c>
      <c r="L58" s="152">
        <f t="shared" si="5"/>
        <v>1246</v>
      </c>
      <c r="M58" s="152">
        <f t="shared" si="12"/>
        <v>1</v>
      </c>
      <c r="N58" s="152">
        <f t="shared" si="6"/>
        <v>0</v>
      </c>
      <c r="O58" s="145">
        <f t="shared" si="7"/>
        <v>0</v>
      </c>
      <c r="Q58" s="152">
        <f t="shared" si="8"/>
        <v>1246</v>
      </c>
      <c r="R58" s="152">
        <f t="shared" si="9"/>
        <v>1247.64</v>
      </c>
      <c r="S58" s="152">
        <f t="shared" si="10"/>
        <v>-1.64</v>
      </c>
    </row>
    <row r="59" ht="15.75" customHeight="1">
      <c r="B59" s="145">
        <v>57.0</v>
      </c>
      <c r="C59" s="6" t="str">
        <f t="shared" si="1"/>
        <v>0:20:50</v>
      </c>
      <c r="D59" s="154" t="str">
        <f t="shared" si="2"/>
        <v>00:20:50.310</v>
      </c>
      <c r="E59" s="152">
        <f t="shared" si="3"/>
        <v>1250</v>
      </c>
      <c r="F59" s="185">
        <v>57.0</v>
      </c>
      <c r="G59" s="185" t="s">
        <v>484</v>
      </c>
      <c r="H59" s="152">
        <f t="shared" si="4"/>
        <v>1250</v>
      </c>
      <c r="I59" s="152">
        <f t="shared" si="11"/>
        <v>4</v>
      </c>
      <c r="J59" s="185">
        <v>57.0</v>
      </c>
      <c r="K59" s="185" t="s">
        <v>485</v>
      </c>
      <c r="L59" s="152">
        <f t="shared" si="5"/>
        <v>1250</v>
      </c>
      <c r="M59" s="152">
        <f t="shared" si="12"/>
        <v>4</v>
      </c>
      <c r="N59" s="152">
        <f t="shared" si="6"/>
        <v>0</v>
      </c>
      <c r="O59" s="145">
        <f t="shared" si="7"/>
        <v>0</v>
      </c>
      <c r="Q59" s="152">
        <f t="shared" si="8"/>
        <v>1250</v>
      </c>
      <c r="R59" s="152">
        <f t="shared" si="9"/>
        <v>1251.64</v>
      </c>
      <c r="S59" s="152">
        <f t="shared" si="10"/>
        <v>-1.64</v>
      </c>
    </row>
    <row r="60" ht="15.75" customHeight="1">
      <c r="B60" s="145">
        <v>58.0</v>
      </c>
      <c r="C60" s="6" t="str">
        <f t="shared" si="1"/>
        <v>0:20:52</v>
      </c>
      <c r="D60" s="154" t="str">
        <f t="shared" si="2"/>
        <v>00:20:52.100</v>
      </c>
      <c r="E60" s="152">
        <f t="shared" si="3"/>
        <v>1252</v>
      </c>
      <c r="F60" s="185">
        <v>58.0</v>
      </c>
      <c r="G60" s="185" t="s">
        <v>486</v>
      </c>
      <c r="H60" s="152">
        <f t="shared" si="4"/>
        <v>1252</v>
      </c>
      <c r="I60" s="152">
        <f t="shared" si="11"/>
        <v>2</v>
      </c>
      <c r="J60" s="185">
        <v>58.0</v>
      </c>
      <c r="K60" s="185" t="s">
        <v>487</v>
      </c>
      <c r="L60" s="152">
        <f t="shared" si="5"/>
        <v>1252</v>
      </c>
      <c r="M60" s="152">
        <f t="shared" si="12"/>
        <v>2</v>
      </c>
      <c r="N60" s="152">
        <f t="shared" si="6"/>
        <v>0</v>
      </c>
      <c r="O60" s="145">
        <f t="shared" si="7"/>
        <v>0</v>
      </c>
      <c r="Q60" s="152">
        <f t="shared" si="8"/>
        <v>1252</v>
      </c>
      <c r="R60" s="152">
        <f t="shared" si="9"/>
        <v>1253.64</v>
      </c>
      <c r="S60" s="152">
        <f t="shared" si="10"/>
        <v>-1.64</v>
      </c>
    </row>
    <row r="61" ht="15.75" customHeight="1">
      <c r="B61" s="145">
        <v>59.0</v>
      </c>
      <c r="C61" s="6" t="str">
        <f t="shared" si="1"/>
        <v>0:20:54</v>
      </c>
      <c r="D61" s="154" t="str">
        <f t="shared" si="2"/>
        <v>00:20:53.620</v>
      </c>
      <c r="E61" s="152">
        <f t="shared" si="3"/>
        <v>1254</v>
      </c>
      <c r="F61" s="185">
        <v>59.0</v>
      </c>
      <c r="G61" s="185" t="s">
        <v>488</v>
      </c>
      <c r="H61" s="152">
        <f t="shared" si="4"/>
        <v>1254</v>
      </c>
      <c r="I61" s="152">
        <f t="shared" si="11"/>
        <v>2</v>
      </c>
      <c r="J61" s="185">
        <v>59.0</v>
      </c>
      <c r="K61" s="185" t="s">
        <v>489</v>
      </c>
      <c r="L61" s="152">
        <f t="shared" si="5"/>
        <v>1253</v>
      </c>
      <c r="M61" s="152">
        <f t="shared" si="12"/>
        <v>1</v>
      </c>
      <c r="N61" s="152">
        <f t="shared" si="6"/>
        <v>1</v>
      </c>
      <c r="O61" s="145">
        <f t="shared" si="7"/>
        <v>1</v>
      </c>
      <c r="Q61" s="152">
        <f t="shared" si="8"/>
        <v>1254</v>
      </c>
      <c r="R61" s="152">
        <f t="shared" si="9"/>
        <v>1254.64</v>
      </c>
      <c r="S61" s="152">
        <f t="shared" si="10"/>
        <v>-0.64</v>
      </c>
    </row>
    <row r="62" ht="15.75" customHeight="1">
      <c r="B62" s="145">
        <v>60.0</v>
      </c>
      <c r="C62" s="6" t="str">
        <f t="shared" si="1"/>
        <v>0:20:59</v>
      </c>
      <c r="D62" s="154" t="str">
        <f t="shared" si="2"/>
        <v>00:20:59.440</v>
      </c>
      <c r="E62" s="152">
        <f t="shared" si="3"/>
        <v>1259</v>
      </c>
      <c r="F62" s="185">
        <v>60.0</v>
      </c>
      <c r="G62" s="185" t="s">
        <v>490</v>
      </c>
      <c r="H62" s="152">
        <f t="shared" si="4"/>
        <v>1259</v>
      </c>
      <c r="I62" s="152">
        <f t="shared" si="11"/>
        <v>5</v>
      </c>
      <c r="J62" s="185">
        <v>60.0</v>
      </c>
      <c r="K62" s="185" t="s">
        <v>491</v>
      </c>
      <c r="L62" s="152">
        <f t="shared" si="5"/>
        <v>1259</v>
      </c>
      <c r="M62" s="152">
        <f t="shared" si="12"/>
        <v>6</v>
      </c>
      <c r="N62" s="152">
        <f t="shared" si="6"/>
        <v>0</v>
      </c>
      <c r="O62" s="145">
        <f t="shared" si="7"/>
        <v>0</v>
      </c>
      <c r="Q62" s="152">
        <f t="shared" si="8"/>
        <v>1259</v>
      </c>
      <c r="R62" s="152">
        <f t="shared" si="9"/>
        <v>1260.64</v>
      </c>
      <c r="S62" s="152">
        <f t="shared" si="10"/>
        <v>-1.64</v>
      </c>
    </row>
    <row r="63" ht="15.75" customHeight="1">
      <c r="B63" s="145">
        <v>61.0</v>
      </c>
      <c r="C63" s="6" t="str">
        <f t="shared" si="1"/>
        <v>0:21:03</v>
      </c>
      <c r="D63" s="154" t="str">
        <f t="shared" si="2"/>
        <v>00:21:02.900</v>
      </c>
      <c r="E63" s="152">
        <f t="shared" si="3"/>
        <v>1263</v>
      </c>
      <c r="F63" s="185">
        <v>61.0</v>
      </c>
      <c r="G63" s="185" t="s">
        <v>492</v>
      </c>
      <c r="H63" s="152">
        <f t="shared" si="4"/>
        <v>1263</v>
      </c>
      <c r="I63" s="152">
        <f t="shared" si="11"/>
        <v>4</v>
      </c>
      <c r="J63" s="185">
        <v>61.0</v>
      </c>
      <c r="K63" s="185" t="s">
        <v>493</v>
      </c>
      <c r="L63" s="152">
        <f t="shared" si="5"/>
        <v>1262</v>
      </c>
      <c r="M63" s="152">
        <f t="shared" si="12"/>
        <v>3</v>
      </c>
      <c r="N63" s="152">
        <f t="shared" si="6"/>
        <v>1</v>
      </c>
      <c r="O63" s="145">
        <f t="shared" si="7"/>
        <v>1</v>
      </c>
      <c r="Q63" s="152">
        <f t="shared" si="8"/>
        <v>1263</v>
      </c>
      <c r="R63" s="152">
        <f t="shared" si="9"/>
        <v>1263.64</v>
      </c>
      <c r="S63" s="152">
        <f t="shared" si="10"/>
        <v>-0.64</v>
      </c>
    </row>
    <row r="64" ht="15.75" customHeight="1">
      <c r="B64" s="145">
        <v>62.0</v>
      </c>
      <c r="C64" s="6" t="str">
        <f t="shared" si="1"/>
        <v>0:21:05</v>
      </c>
      <c r="D64" s="154" t="str">
        <f t="shared" si="2"/>
        <v>00:21:05.260</v>
      </c>
      <c r="E64" s="152">
        <f t="shared" si="3"/>
        <v>1265</v>
      </c>
      <c r="F64" s="185">
        <v>62.0</v>
      </c>
      <c r="G64" s="185" t="s">
        <v>494</v>
      </c>
      <c r="H64" s="152">
        <f t="shared" si="4"/>
        <v>1265</v>
      </c>
      <c r="I64" s="152">
        <f t="shared" si="11"/>
        <v>2</v>
      </c>
      <c r="J64" s="185">
        <v>62.0</v>
      </c>
      <c r="K64" s="185" t="s">
        <v>495</v>
      </c>
      <c r="L64" s="152">
        <f t="shared" si="5"/>
        <v>1265</v>
      </c>
      <c r="M64" s="152">
        <f t="shared" si="12"/>
        <v>3</v>
      </c>
      <c r="N64" s="152">
        <f t="shared" si="6"/>
        <v>0</v>
      </c>
      <c r="O64" s="145">
        <f t="shared" si="7"/>
        <v>0</v>
      </c>
      <c r="Q64" s="152">
        <f t="shared" si="8"/>
        <v>1265</v>
      </c>
      <c r="R64" s="152">
        <f t="shared" si="9"/>
        <v>1266.64</v>
      </c>
      <c r="S64" s="152">
        <f t="shared" si="10"/>
        <v>-1.64</v>
      </c>
    </row>
    <row r="65" ht="15.75" customHeight="1">
      <c r="B65" s="145">
        <v>63.0</v>
      </c>
      <c r="C65" s="6" t="str">
        <f t="shared" si="1"/>
        <v>0:21:06</v>
      </c>
      <c r="D65" s="154" t="str">
        <f t="shared" si="2"/>
        <v>00:21:06.000</v>
      </c>
      <c r="E65" s="152">
        <f t="shared" si="3"/>
        <v>1266</v>
      </c>
      <c r="F65" s="185">
        <v>63.0</v>
      </c>
      <c r="G65" s="185" t="s">
        <v>496</v>
      </c>
      <c r="H65" s="152">
        <f t="shared" si="4"/>
        <v>1266</v>
      </c>
      <c r="I65" s="152">
        <f t="shared" si="11"/>
        <v>1</v>
      </c>
      <c r="J65" s="185">
        <v>63.0</v>
      </c>
      <c r="K65" s="185" t="s">
        <v>497</v>
      </c>
      <c r="L65" s="152">
        <f t="shared" si="5"/>
        <v>1266</v>
      </c>
      <c r="M65" s="152">
        <f t="shared" si="12"/>
        <v>1</v>
      </c>
      <c r="N65" s="152">
        <f t="shared" si="6"/>
        <v>0</v>
      </c>
      <c r="O65" s="145">
        <f t="shared" si="7"/>
        <v>0</v>
      </c>
      <c r="Q65" s="152">
        <f t="shared" si="8"/>
        <v>1266</v>
      </c>
      <c r="R65" s="152">
        <f t="shared" si="9"/>
        <v>1267.64</v>
      </c>
      <c r="S65" s="152">
        <f t="shared" si="10"/>
        <v>-1.64</v>
      </c>
    </row>
    <row r="66" ht="15.75" customHeight="1">
      <c r="B66" s="145">
        <v>64.0</v>
      </c>
      <c r="C66" s="6" t="str">
        <f t="shared" si="1"/>
        <v>0:21:08</v>
      </c>
      <c r="D66" s="154" t="str">
        <f t="shared" si="2"/>
        <v>00:21:07.710</v>
      </c>
      <c r="E66" s="152">
        <f t="shared" si="3"/>
        <v>1268</v>
      </c>
      <c r="F66" s="185">
        <v>64.0</v>
      </c>
      <c r="G66" s="185" t="s">
        <v>498</v>
      </c>
      <c r="H66" s="152">
        <f t="shared" si="4"/>
        <v>1268</v>
      </c>
      <c r="I66" s="152">
        <f t="shared" si="11"/>
        <v>2</v>
      </c>
      <c r="J66" s="185">
        <v>64.0</v>
      </c>
      <c r="K66" s="185" t="s">
        <v>499</v>
      </c>
      <c r="L66" s="152">
        <f t="shared" si="5"/>
        <v>1268</v>
      </c>
      <c r="M66" s="152">
        <f t="shared" si="12"/>
        <v>2</v>
      </c>
      <c r="N66" s="152">
        <f t="shared" si="6"/>
        <v>0</v>
      </c>
      <c r="O66" s="145">
        <f t="shared" si="7"/>
        <v>0</v>
      </c>
      <c r="Q66" s="152">
        <f t="shared" si="8"/>
        <v>1268</v>
      </c>
      <c r="R66" s="152">
        <f t="shared" si="9"/>
        <v>1269.64</v>
      </c>
      <c r="S66" s="152">
        <f t="shared" si="10"/>
        <v>-1.64</v>
      </c>
    </row>
    <row r="67" ht="15.75" customHeight="1">
      <c r="B67" s="145">
        <v>65.0</v>
      </c>
      <c r="C67" s="6" t="str">
        <f t="shared" si="1"/>
        <v>0:21:09</v>
      </c>
      <c r="D67" s="154" t="str">
        <f t="shared" si="2"/>
        <v>00:21:09.110</v>
      </c>
      <c r="E67" s="152">
        <f t="shared" si="3"/>
        <v>1269</v>
      </c>
      <c r="F67" s="185">
        <v>65.0</v>
      </c>
      <c r="G67" s="185" t="s">
        <v>500</v>
      </c>
      <c r="H67" s="152">
        <f t="shared" si="4"/>
        <v>1269</v>
      </c>
      <c r="I67" s="152">
        <f t="shared" si="11"/>
        <v>1</v>
      </c>
      <c r="J67" s="185">
        <v>65.0</v>
      </c>
      <c r="K67" s="185" t="s">
        <v>501</v>
      </c>
      <c r="L67" s="152">
        <f t="shared" si="5"/>
        <v>1269</v>
      </c>
      <c r="M67" s="152">
        <f t="shared" si="12"/>
        <v>1</v>
      </c>
      <c r="N67" s="152">
        <f t="shared" si="6"/>
        <v>0</v>
      </c>
      <c r="O67" s="145">
        <f t="shared" si="7"/>
        <v>0</v>
      </c>
      <c r="Q67" s="152">
        <f t="shared" si="8"/>
        <v>1269</v>
      </c>
      <c r="R67" s="152">
        <f t="shared" si="9"/>
        <v>1270.64</v>
      </c>
      <c r="S67" s="152">
        <f t="shared" si="10"/>
        <v>-1.64</v>
      </c>
    </row>
    <row r="68" ht="15.75" customHeight="1">
      <c r="B68" s="145">
        <v>66.0</v>
      </c>
      <c r="C68" s="6" t="str">
        <f t="shared" si="1"/>
        <v>0:21:11</v>
      </c>
      <c r="D68" s="154" t="str">
        <f t="shared" si="2"/>
        <v>00:21:10.720</v>
      </c>
      <c r="E68" s="152">
        <f t="shared" si="3"/>
        <v>1271</v>
      </c>
      <c r="F68" s="185">
        <v>66.0</v>
      </c>
      <c r="G68" s="185" t="s">
        <v>502</v>
      </c>
      <c r="H68" s="152">
        <f t="shared" si="4"/>
        <v>1271</v>
      </c>
      <c r="I68" s="152">
        <f t="shared" si="11"/>
        <v>2</v>
      </c>
      <c r="J68" s="185">
        <v>66.0</v>
      </c>
      <c r="K68" s="185" t="s">
        <v>503</v>
      </c>
      <c r="L68" s="152">
        <f t="shared" si="5"/>
        <v>1271</v>
      </c>
      <c r="M68" s="152">
        <f t="shared" si="12"/>
        <v>2</v>
      </c>
      <c r="N68" s="152">
        <f t="shared" si="6"/>
        <v>0</v>
      </c>
      <c r="O68" s="145">
        <f t="shared" si="7"/>
        <v>0</v>
      </c>
      <c r="Q68" s="152">
        <f t="shared" si="8"/>
        <v>1271</v>
      </c>
      <c r="R68" s="152">
        <f t="shared" si="9"/>
        <v>1272.64</v>
      </c>
      <c r="S68" s="152">
        <f t="shared" si="10"/>
        <v>-1.64</v>
      </c>
    </row>
    <row r="69" ht="15.75" customHeight="1">
      <c r="B69" s="145">
        <v>67.0</v>
      </c>
      <c r="C69" s="6" t="str">
        <f t="shared" si="1"/>
        <v>0:21:13</v>
      </c>
      <c r="D69" s="154" t="str">
        <f t="shared" si="2"/>
        <v>00:21:13.280</v>
      </c>
      <c r="E69" s="152">
        <f t="shared" si="3"/>
        <v>1273</v>
      </c>
      <c r="F69" s="185">
        <v>67.0</v>
      </c>
      <c r="G69" s="185" t="s">
        <v>504</v>
      </c>
      <c r="H69" s="152">
        <f t="shared" si="4"/>
        <v>1273</v>
      </c>
      <c r="I69" s="152">
        <f t="shared" si="11"/>
        <v>2</v>
      </c>
      <c r="J69" s="185">
        <v>67.0</v>
      </c>
      <c r="K69" s="185" t="s">
        <v>505</v>
      </c>
      <c r="L69" s="152">
        <f t="shared" si="5"/>
        <v>1273</v>
      </c>
      <c r="M69" s="152">
        <f t="shared" si="12"/>
        <v>2</v>
      </c>
      <c r="N69" s="152">
        <f t="shared" si="6"/>
        <v>0</v>
      </c>
      <c r="O69" s="145">
        <f t="shared" si="7"/>
        <v>0</v>
      </c>
      <c r="Q69" s="152">
        <f t="shared" si="8"/>
        <v>1273</v>
      </c>
      <c r="R69" s="152">
        <f t="shared" si="9"/>
        <v>1274.64</v>
      </c>
      <c r="S69" s="152">
        <f t="shared" si="10"/>
        <v>-1.64</v>
      </c>
    </row>
    <row r="70" ht="15.75" customHeight="1">
      <c r="B70" s="145">
        <v>68.0</v>
      </c>
      <c r="C70" s="6" t="str">
        <f t="shared" si="1"/>
        <v>0:21:14</v>
      </c>
      <c r="D70" s="154" t="str">
        <f t="shared" si="2"/>
        <v>00:21:14.020</v>
      </c>
      <c r="E70" s="152">
        <f t="shared" si="3"/>
        <v>1274</v>
      </c>
      <c r="F70" s="185">
        <v>68.0</v>
      </c>
      <c r="G70" s="185" t="s">
        <v>506</v>
      </c>
      <c r="H70" s="152">
        <f t="shared" si="4"/>
        <v>1274</v>
      </c>
      <c r="I70" s="152">
        <f t="shared" si="11"/>
        <v>1</v>
      </c>
      <c r="J70" s="185">
        <v>68.0</v>
      </c>
      <c r="K70" s="185" t="s">
        <v>507</v>
      </c>
      <c r="L70" s="152">
        <f t="shared" si="5"/>
        <v>1274</v>
      </c>
      <c r="M70" s="152">
        <f t="shared" si="12"/>
        <v>1</v>
      </c>
      <c r="N70" s="152">
        <f t="shared" si="6"/>
        <v>0</v>
      </c>
      <c r="O70" s="145">
        <f t="shared" si="7"/>
        <v>0</v>
      </c>
      <c r="Q70" s="152">
        <f t="shared" si="8"/>
        <v>1274</v>
      </c>
      <c r="R70" s="152">
        <f t="shared" si="9"/>
        <v>1275.64</v>
      </c>
      <c r="S70" s="152">
        <f t="shared" si="10"/>
        <v>-1.64</v>
      </c>
    </row>
    <row r="71" ht="15.75" customHeight="1">
      <c r="B71" s="145">
        <v>69.0</v>
      </c>
      <c r="C71" s="6" t="str">
        <f t="shared" si="1"/>
        <v>0:21:16</v>
      </c>
      <c r="D71" s="154" t="str">
        <f t="shared" si="2"/>
        <v>00:21:15.650</v>
      </c>
      <c r="E71" s="152">
        <f t="shared" si="3"/>
        <v>1276</v>
      </c>
      <c r="F71" s="185">
        <v>69.0</v>
      </c>
      <c r="G71" s="185" t="s">
        <v>508</v>
      </c>
      <c r="H71" s="152">
        <f t="shared" si="4"/>
        <v>1276</v>
      </c>
      <c r="I71" s="152">
        <f t="shared" si="11"/>
        <v>2</v>
      </c>
      <c r="J71" s="185">
        <v>69.0</v>
      </c>
      <c r="K71" s="185" t="s">
        <v>509</v>
      </c>
      <c r="L71" s="152">
        <f t="shared" si="5"/>
        <v>1275</v>
      </c>
      <c r="M71" s="152">
        <f t="shared" si="12"/>
        <v>1</v>
      </c>
      <c r="N71" s="152">
        <f t="shared" si="6"/>
        <v>1</v>
      </c>
      <c r="O71" s="145">
        <f t="shared" si="7"/>
        <v>1</v>
      </c>
      <c r="Q71" s="152">
        <f t="shared" si="8"/>
        <v>1276</v>
      </c>
      <c r="R71" s="152">
        <f t="shared" si="9"/>
        <v>1276.64</v>
      </c>
      <c r="S71" s="152">
        <f t="shared" si="10"/>
        <v>-0.64</v>
      </c>
    </row>
    <row r="72" ht="15.75" customHeight="1">
      <c r="B72" s="145">
        <v>70.0</v>
      </c>
      <c r="C72" s="6" t="str">
        <f t="shared" si="1"/>
        <v>0:21:17</v>
      </c>
      <c r="D72" s="154" t="str">
        <f t="shared" si="2"/>
        <v>00:21:16.690</v>
      </c>
      <c r="E72" s="152">
        <f t="shared" si="3"/>
        <v>1277</v>
      </c>
      <c r="F72" s="185">
        <v>70.0</v>
      </c>
      <c r="G72" s="185" t="s">
        <v>510</v>
      </c>
      <c r="H72" s="152">
        <f t="shared" si="4"/>
        <v>1277</v>
      </c>
      <c r="I72" s="152">
        <f t="shared" si="11"/>
        <v>1</v>
      </c>
      <c r="J72" s="185">
        <v>70.0</v>
      </c>
      <c r="K72" s="185" t="s">
        <v>511</v>
      </c>
      <c r="L72" s="152">
        <f t="shared" si="5"/>
        <v>1276</v>
      </c>
      <c r="M72" s="152">
        <f t="shared" si="12"/>
        <v>1</v>
      </c>
      <c r="N72" s="152">
        <f t="shared" si="6"/>
        <v>1</v>
      </c>
      <c r="O72" s="145">
        <f t="shared" si="7"/>
        <v>1</v>
      </c>
      <c r="Q72" s="152">
        <f t="shared" si="8"/>
        <v>1277</v>
      </c>
      <c r="R72" s="152">
        <f t="shared" si="9"/>
        <v>1277.64</v>
      </c>
      <c r="S72" s="152">
        <f t="shared" si="10"/>
        <v>-0.64</v>
      </c>
    </row>
    <row r="73" ht="15.75" customHeight="1">
      <c r="B73" s="145">
        <v>71.0</v>
      </c>
      <c r="C73" s="6" t="str">
        <f t="shared" si="1"/>
        <v>0:21:20</v>
      </c>
      <c r="D73" s="154" t="str">
        <f t="shared" si="2"/>
        <v>00:21:19.750</v>
      </c>
      <c r="E73" s="152">
        <f t="shared" si="3"/>
        <v>1280</v>
      </c>
      <c r="F73" s="185">
        <v>71.0</v>
      </c>
      <c r="G73" s="185" t="s">
        <v>512</v>
      </c>
      <c r="H73" s="152">
        <f t="shared" si="4"/>
        <v>1280</v>
      </c>
      <c r="I73" s="152">
        <f t="shared" si="11"/>
        <v>3</v>
      </c>
      <c r="J73" s="185">
        <v>71.0</v>
      </c>
      <c r="K73" s="185" t="s">
        <v>513</v>
      </c>
      <c r="L73" s="152">
        <f t="shared" si="5"/>
        <v>1279</v>
      </c>
      <c r="M73" s="152">
        <f t="shared" si="12"/>
        <v>3</v>
      </c>
      <c r="N73" s="152">
        <f t="shared" si="6"/>
        <v>1</v>
      </c>
      <c r="O73" s="145">
        <f t="shared" si="7"/>
        <v>1</v>
      </c>
      <c r="Q73" s="152">
        <f t="shared" si="8"/>
        <v>1280</v>
      </c>
      <c r="R73" s="152">
        <f t="shared" si="9"/>
        <v>1280.64</v>
      </c>
      <c r="S73" s="152">
        <f t="shared" si="10"/>
        <v>-0.64</v>
      </c>
    </row>
    <row r="74" ht="15.75" customHeight="1">
      <c r="B74" s="145">
        <v>72.0</v>
      </c>
      <c r="C74" s="6" t="str">
        <f t="shared" si="1"/>
        <v>0:21:24</v>
      </c>
      <c r="D74" s="154" t="str">
        <f t="shared" si="2"/>
        <v>00:21:23.550</v>
      </c>
      <c r="E74" s="152">
        <f t="shared" si="3"/>
        <v>1284</v>
      </c>
      <c r="F74" s="185">
        <v>72.0</v>
      </c>
      <c r="G74" s="185" t="s">
        <v>514</v>
      </c>
      <c r="H74" s="152">
        <f t="shared" si="4"/>
        <v>1284</v>
      </c>
      <c r="I74" s="152">
        <f t="shared" si="11"/>
        <v>4</v>
      </c>
      <c r="J74" s="185">
        <v>72.0</v>
      </c>
      <c r="K74" s="185" t="s">
        <v>515</v>
      </c>
      <c r="L74" s="152">
        <f t="shared" si="5"/>
        <v>1283</v>
      </c>
      <c r="M74" s="152">
        <f t="shared" si="12"/>
        <v>4</v>
      </c>
      <c r="N74" s="152">
        <f t="shared" si="6"/>
        <v>1</v>
      </c>
      <c r="O74" s="145">
        <f t="shared" si="7"/>
        <v>1</v>
      </c>
      <c r="Q74" s="152">
        <f t="shared" si="8"/>
        <v>1284</v>
      </c>
      <c r="R74" s="152">
        <f t="shared" si="9"/>
        <v>1284.64</v>
      </c>
      <c r="S74" s="152">
        <f t="shared" si="10"/>
        <v>-0.64</v>
      </c>
    </row>
    <row r="75" ht="15.75" customHeight="1">
      <c r="B75" s="145">
        <v>73.0</v>
      </c>
      <c r="C75" s="6" t="str">
        <f t="shared" si="1"/>
        <v>0:21:25</v>
      </c>
      <c r="D75" s="154" t="str">
        <f t="shared" si="2"/>
        <v>00:21:25.490</v>
      </c>
      <c r="E75" s="152">
        <f t="shared" si="3"/>
        <v>1285</v>
      </c>
      <c r="F75" s="185">
        <v>73.0</v>
      </c>
      <c r="G75" s="185" t="s">
        <v>516</v>
      </c>
      <c r="H75" s="152">
        <f t="shared" si="4"/>
        <v>1285</v>
      </c>
      <c r="I75" s="152">
        <f t="shared" si="11"/>
        <v>1</v>
      </c>
      <c r="J75" s="185">
        <v>73.0</v>
      </c>
      <c r="K75" s="185" t="s">
        <v>517</v>
      </c>
      <c r="L75" s="152">
        <f t="shared" si="5"/>
        <v>1285</v>
      </c>
      <c r="M75" s="152">
        <f t="shared" si="12"/>
        <v>2</v>
      </c>
      <c r="N75" s="152">
        <f t="shared" si="6"/>
        <v>0</v>
      </c>
      <c r="O75" s="145">
        <f t="shared" si="7"/>
        <v>0</v>
      </c>
      <c r="Q75" s="152">
        <f t="shared" si="8"/>
        <v>1285</v>
      </c>
      <c r="R75" s="152">
        <f t="shared" si="9"/>
        <v>1286.64</v>
      </c>
      <c r="S75" s="152">
        <f t="shared" si="10"/>
        <v>-1.64</v>
      </c>
    </row>
    <row r="76" ht="15.75" customHeight="1">
      <c r="B76" s="145">
        <v>74.0</v>
      </c>
      <c r="C76" s="6" t="str">
        <f t="shared" si="1"/>
        <v>0:21:26</v>
      </c>
      <c r="D76" s="154" t="str">
        <f t="shared" si="2"/>
        <v>00:21:26.220</v>
      </c>
      <c r="E76" s="152">
        <f t="shared" si="3"/>
        <v>1286</v>
      </c>
      <c r="F76" s="185">
        <v>74.0</v>
      </c>
      <c r="G76" s="185" t="s">
        <v>518</v>
      </c>
      <c r="H76" s="152">
        <f t="shared" si="4"/>
        <v>1286</v>
      </c>
      <c r="I76" s="152">
        <f t="shared" si="11"/>
        <v>1</v>
      </c>
      <c r="J76" s="185">
        <v>74.0</v>
      </c>
      <c r="K76" s="185" t="s">
        <v>519</v>
      </c>
      <c r="L76" s="152">
        <f t="shared" si="5"/>
        <v>1286</v>
      </c>
      <c r="M76" s="152">
        <f t="shared" si="12"/>
        <v>1</v>
      </c>
      <c r="N76" s="152">
        <f t="shared" si="6"/>
        <v>0</v>
      </c>
      <c r="O76" s="145">
        <f t="shared" si="7"/>
        <v>0</v>
      </c>
      <c r="Q76" s="152">
        <f t="shared" si="8"/>
        <v>1286</v>
      </c>
      <c r="R76" s="152">
        <f t="shared" si="9"/>
        <v>1287.64</v>
      </c>
      <c r="S76" s="152">
        <f t="shared" si="10"/>
        <v>-1.64</v>
      </c>
    </row>
    <row r="77" ht="15.75" customHeight="1">
      <c r="B77" s="145">
        <v>75.0</v>
      </c>
      <c r="C77" s="6" t="str">
        <f t="shared" si="1"/>
        <v>0:21:27</v>
      </c>
      <c r="D77" s="154" t="str">
        <f t="shared" si="2"/>
        <v>00:21:26.880</v>
      </c>
      <c r="E77" s="152">
        <f t="shared" si="3"/>
        <v>1287</v>
      </c>
      <c r="F77" s="185">
        <v>75.0</v>
      </c>
      <c r="G77" s="185" t="s">
        <v>520</v>
      </c>
      <c r="H77" s="152">
        <f t="shared" si="4"/>
        <v>1287</v>
      </c>
      <c r="I77" s="152">
        <f t="shared" si="11"/>
        <v>1</v>
      </c>
      <c r="J77" s="185">
        <v>75.0</v>
      </c>
      <c r="K77" s="185" t="s">
        <v>521</v>
      </c>
      <c r="L77" s="152">
        <f t="shared" si="5"/>
        <v>1287</v>
      </c>
      <c r="M77" s="152">
        <f t="shared" si="12"/>
        <v>1</v>
      </c>
      <c r="N77" s="152">
        <f t="shared" si="6"/>
        <v>0</v>
      </c>
      <c r="O77" s="145">
        <f t="shared" si="7"/>
        <v>0</v>
      </c>
      <c r="Q77" s="152">
        <f t="shared" si="8"/>
        <v>1287</v>
      </c>
      <c r="R77" s="152">
        <f t="shared" si="9"/>
        <v>1288.64</v>
      </c>
      <c r="S77" s="152">
        <f t="shared" si="10"/>
        <v>-1.64</v>
      </c>
    </row>
    <row r="78" ht="15.75" customHeight="1">
      <c r="B78" s="145">
        <v>76.0</v>
      </c>
      <c r="C78" s="6" t="str">
        <f t="shared" si="1"/>
        <v>0:21:29</v>
      </c>
      <c r="D78" s="154" t="str">
        <f t="shared" si="2"/>
        <v>00:21:29.400</v>
      </c>
      <c r="E78" s="152">
        <f t="shared" si="3"/>
        <v>1289</v>
      </c>
      <c r="F78" s="185">
        <v>76.0</v>
      </c>
      <c r="G78" s="185" t="s">
        <v>522</v>
      </c>
      <c r="H78" s="152">
        <f t="shared" si="4"/>
        <v>1289</v>
      </c>
      <c r="I78" s="152">
        <f t="shared" si="11"/>
        <v>2</v>
      </c>
      <c r="J78" s="185">
        <v>76.0</v>
      </c>
      <c r="K78" s="185" t="s">
        <v>523</v>
      </c>
      <c r="L78" s="152">
        <f t="shared" si="5"/>
        <v>1290</v>
      </c>
      <c r="M78" s="152">
        <f t="shared" si="12"/>
        <v>3</v>
      </c>
      <c r="N78" s="152">
        <f t="shared" si="6"/>
        <v>-1</v>
      </c>
      <c r="O78" s="145">
        <f t="shared" si="7"/>
        <v>1</v>
      </c>
      <c r="Q78" s="152">
        <f t="shared" si="8"/>
        <v>1289</v>
      </c>
      <c r="R78" s="152">
        <f t="shared" si="9"/>
        <v>1291.64</v>
      </c>
      <c r="S78" s="152">
        <f t="shared" si="10"/>
        <v>-2.64</v>
      </c>
    </row>
    <row r="79" ht="15.75" customHeight="1">
      <c r="B79" s="145">
        <v>77.0</v>
      </c>
      <c r="C79" s="6" t="str">
        <f t="shared" si="1"/>
        <v>0:21:33</v>
      </c>
      <c r="D79" s="154" t="str">
        <f t="shared" si="2"/>
        <v>00:21:32.700</v>
      </c>
      <c r="E79" s="152">
        <f t="shared" si="3"/>
        <v>1293</v>
      </c>
      <c r="F79" s="185">
        <v>77.0</v>
      </c>
      <c r="G79" s="185" t="s">
        <v>524</v>
      </c>
      <c r="H79" s="152">
        <f t="shared" si="4"/>
        <v>1293</v>
      </c>
      <c r="I79" s="152">
        <f t="shared" si="11"/>
        <v>4</v>
      </c>
      <c r="J79" s="185">
        <v>77.0</v>
      </c>
      <c r="K79" s="185" t="s">
        <v>525</v>
      </c>
      <c r="L79" s="152">
        <f t="shared" si="5"/>
        <v>1292</v>
      </c>
      <c r="M79" s="152">
        <f t="shared" si="12"/>
        <v>2</v>
      </c>
      <c r="N79" s="152">
        <f t="shared" si="6"/>
        <v>1</v>
      </c>
      <c r="O79" s="145">
        <f t="shared" si="7"/>
        <v>1</v>
      </c>
      <c r="Q79" s="152">
        <f t="shared" si="8"/>
        <v>1293</v>
      </c>
      <c r="R79" s="152">
        <f t="shared" si="9"/>
        <v>1293.64</v>
      </c>
      <c r="S79" s="152">
        <f t="shared" si="10"/>
        <v>-0.64</v>
      </c>
    </row>
    <row r="80" ht="15.75" customHeight="1">
      <c r="B80" s="145">
        <v>78.0</v>
      </c>
      <c r="C80" s="6" t="str">
        <f t="shared" si="1"/>
        <v>0:21:34</v>
      </c>
      <c r="D80" s="154" t="str">
        <f t="shared" si="2"/>
        <v>00:21:34.100</v>
      </c>
      <c r="E80" s="152">
        <f t="shared" si="3"/>
        <v>1294</v>
      </c>
      <c r="F80" s="185">
        <v>78.0</v>
      </c>
      <c r="G80" s="185" t="s">
        <v>526</v>
      </c>
      <c r="H80" s="152">
        <f t="shared" si="4"/>
        <v>1294</v>
      </c>
      <c r="I80" s="152">
        <f t="shared" si="11"/>
        <v>1</v>
      </c>
      <c r="J80" s="185">
        <v>78.0</v>
      </c>
      <c r="K80" s="185" t="s">
        <v>527</v>
      </c>
      <c r="L80" s="152">
        <f t="shared" si="5"/>
        <v>1294</v>
      </c>
      <c r="M80" s="152">
        <f t="shared" si="12"/>
        <v>2</v>
      </c>
      <c r="N80" s="152">
        <f t="shared" si="6"/>
        <v>0</v>
      </c>
      <c r="O80" s="145">
        <f t="shared" si="7"/>
        <v>0</v>
      </c>
      <c r="Q80" s="152">
        <f t="shared" si="8"/>
        <v>1294</v>
      </c>
      <c r="R80" s="152">
        <f t="shared" si="9"/>
        <v>1295.64</v>
      </c>
      <c r="S80" s="152">
        <f t="shared" si="10"/>
        <v>-1.64</v>
      </c>
    </row>
    <row r="81" ht="15.75" customHeight="1">
      <c r="B81" s="145">
        <v>79.0</v>
      </c>
      <c r="C81" s="6" t="str">
        <f t="shared" si="1"/>
        <v>0:21:35</v>
      </c>
      <c r="D81" s="154" t="str">
        <f t="shared" si="2"/>
        <v>00:21:34.500</v>
      </c>
      <c r="E81" s="152">
        <f t="shared" si="3"/>
        <v>1295</v>
      </c>
      <c r="F81" s="185">
        <v>79.0</v>
      </c>
      <c r="G81" s="185" t="s">
        <v>528</v>
      </c>
      <c r="H81" s="152">
        <f t="shared" si="4"/>
        <v>1295</v>
      </c>
      <c r="I81" s="152">
        <f t="shared" si="11"/>
        <v>1</v>
      </c>
      <c r="J81" s="185">
        <v>79.0</v>
      </c>
      <c r="K81" s="185" t="s">
        <v>529</v>
      </c>
      <c r="L81" s="152">
        <f t="shared" si="5"/>
        <v>1294</v>
      </c>
      <c r="M81" s="152">
        <f t="shared" si="12"/>
        <v>0</v>
      </c>
      <c r="N81" s="152">
        <f t="shared" si="6"/>
        <v>1</v>
      </c>
      <c r="O81" s="145">
        <f t="shared" si="7"/>
        <v>1</v>
      </c>
      <c r="Q81" s="152">
        <f t="shared" si="8"/>
        <v>1295</v>
      </c>
      <c r="R81" s="152">
        <f t="shared" si="9"/>
        <v>1295.64</v>
      </c>
      <c r="S81" s="152">
        <f t="shared" si="10"/>
        <v>-0.64</v>
      </c>
    </row>
    <row r="82" ht="15.75" customHeight="1">
      <c r="B82" s="145">
        <v>80.0</v>
      </c>
      <c r="C82" s="6" t="str">
        <f t="shared" si="1"/>
        <v>0:21:35</v>
      </c>
      <c r="D82" s="154" t="str">
        <f t="shared" si="2"/>
        <v>00:21:35.200</v>
      </c>
      <c r="E82" s="152">
        <f t="shared" si="3"/>
        <v>1295</v>
      </c>
      <c r="F82" s="185">
        <v>80.0</v>
      </c>
      <c r="G82" s="185" t="s">
        <v>530</v>
      </c>
      <c r="H82" s="152">
        <f t="shared" si="4"/>
        <v>1295</v>
      </c>
      <c r="I82" s="152">
        <f t="shared" si="11"/>
        <v>0</v>
      </c>
      <c r="J82" s="185">
        <v>80.0</v>
      </c>
      <c r="K82" s="185" t="s">
        <v>531</v>
      </c>
      <c r="L82" s="152">
        <f t="shared" si="5"/>
        <v>1295</v>
      </c>
      <c r="M82" s="152">
        <f t="shared" si="12"/>
        <v>1</v>
      </c>
      <c r="N82" s="152">
        <f t="shared" si="6"/>
        <v>0</v>
      </c>
      <c r="O82" s="145">
        <f t="shared" si="7"/>
        <v>0</v>
      </c>
      <c r="Q82" s="152">
        <f t="shared" si="8"/>
        <v>1295</v>
      </c>
      <c r="R82" s="152">
        <f t="shared" si="9"/>
        <v>1296.64</v>
      </c>
      <c r="S82" s="152">
        <f t="shared" si="10"/>
        <v>-1.64</v>
      </c>
    </row>
    <row r="83" ht="15.75" customHeight="1">
      <c r="B83" s="145">
        <v>81.0</v>
      </c>
      <c r="C83" s="6" t="str">
        <f t="shared" si="1"/>
        <v>0:21:37</v>
      </c>
      <c r="D83" s="154" t="str">
        <f t="shared" si="2"/>
        <v>00:21:36.520</v>
      </c>
      <c r="E83" s="152">
        <f t="shared" si="3"/>
        <v>1297</v>
      </c>
      <c r="F83" s="185">
        <v>81.0</v>
      </c>
      <c r="G83" s="185" t="s">
        <v>532</v>
      </c>
      <c r="H83" s="152">
        <f t="shared" si="4"/>
        <v>1297</v>
      </c>
      <c r="I83" s="152">
        <f t="shared" si="11"/>
        <v>2</v>
      </c>
      <c r="J83" s="185">
        <v>81.0</v>
      </c>
      <c r="K83" s="185" t="s">
        <v>533</v>
      </c>
      <c r="L83" s="152">
        <f t="shared" si="5"/>
        <v>1296</v>
      </c>
      <c r="M83" s="152">
        <f t="shared" si="12"/>
        <v>1</v>
      </c>
      <c r="N83" s="152">
        <f t="shared" si="6"/>
        <v>1</v>
      </c>
      <c r="O83" s="145">
        <f t="shared" si="7"/>
        <v>1</v>
      </c>
      <c r="Q83" s="152">
        <f t="shared" si="8"/>
        <v>1297</v>
      </c>
      <c r="R83" s="152">
        <f t="shared" si="9"/>
        <v>1297.64</v>
      </c>
      <c r="S83" s="152">
        <f t="shared" si="10"/>
        <v>-0.64</v>
      </c>
    </row>
    <row r="84" ht="15.75" customHeight="1">
      <c r="B84" s="145">
        <v>82.0</v>
      </c>
      <c r="C84" s="6" t="str">
        <f t="shared" si="1"/>
        <v>0:21:42</v>
      </c>
      <c r="D84" s="154" t="str">
        <f t="shared" si="2"/>
        <v>00:21:41.760</v>
      </c>
      <c r="E84" s="152">
        <f t="shared" si="3"/>
        <v>1302</v>
      </c>
      <c r="F84" s="185">
        <v>82.0</v>
      </c>
      <c r="G84" s="185" t="s">
        <v>534</v>
      </c>
      <c r="H84" s="152">
        <f t="shared" si="4"/>
        <v>1302</v>
      </c>
      <c r="I84" s="152">
        <f t="shared" si="11"/>
        <v>5</v>
      </c>
      <c r="J84" s="185">
        <v>82.0</v>
      </c>
      <c r="K84" s="185" t="s">
        <v>535</v>
      </c>
      <c r="L84" s="152">
        <f t="shared" si="5"/>
        <v>1301</v>
      </c>
      <c r="M84" s="152">
        <f t="shared" si="12"/>
        <v>5</v>
      </c>
      <c r="N84" s="152">
        <f t="shared" si="6"/>
        <v>1</v>
      </c>
      <c r="O84" s="145">
        <f t="shared" si="7"/>
        <v>1</v>
      </c>
      <c r="Q84" s="152">
        <f t="shared" si="8"/>
        <v>1302</v>
      </c>
      <c r="R84" s="152">
        <f t="shared" si="9"/>
        <v>1302.64</v>
      </c>
      <c r="S84" s="152">
        <f t="shared" si="10"/>
        <v>-0.64</v>
      </c>
    </row>
    <row r="85" ht="15.75" customHeight="1">
      <c r="B85" s="145">
        <v>83.0</v>
      </c>
      <c r="C85" s="6" t="str">
        <f t="shared" si="1"/>
        <v>0:21:43</v>
      </c>
      <c r="D85" s="154" t="str">
        <f t="shared" si="2"/>
        <v>00:21:42.900</v>
      </c>
      <c r="E85" s="152">
        <f t="shared" si="3"/>
        <v>1303</v>
      </c>
      <c r="F85" s="185">
        <v>83.0</v>
      </c>
      <c r="G85" s="185" t="s">
        <v>536</v>
      </c>
      <c r="H85" s="152">
        <f t="shared" si="4"/>
        <v>1303</v>
      </c>
      <c r="I85" s="152">
        <f t="shared" si="11"/>
        <v>1</v>
      </c>
      <c r="J85" s="185">
        <v>83.0</v>
      </c>
      <c r="K85" s="185" t="s">
        <v>537</v>
      </c>
      <c r="L85" s="152">
        <f t="shared" si="5"/>
        <v>1303</v>
      </c>
      <c r="M85" s="152">
        <f t="shared" si="12"/>
        <v>2</v>
      </c>
      <c r="N85" s="152">
        <f t="shared" si="6"/>
        <v>0</v>
      </c>
      <c r="O85" s="145">
        <f t="shared" si="7"/>
        <v>0</v>
      </c>
      <c r="Q85" s="152">
        <f t="shared" si="8"/>
        <v>1303</v>
      </c>
      <c r="R85" s="152">
        <f t="shared" si="9"/>
        <v>1304.64</v>
      </c>
      <c r="S85" s="152">
        <f t="shared" si="10"/>
        <v>-1.64</v>
      </c>
    </row>
    <row r="86" ht="15.75" customHeight="1">
      <c r="B86" s="145">
        <v>84.0</v>
      </c>
      <c r="C86" s="6" t="str">
        <f t="shared" si="1"/>
        <v>0:21:44</v>
      </c>
      <c r="D86" s="154" t="str">
        <f t="shared" si="2"/>
        <v>00:21:43.840</v>
      </c>
      <c r="E86" s="152">
        <f t="shared" si="3"/>
        <v>1304</v>
      </c>
      <c r="F86" s="185">
        <v>84.0</v>
      </c>
      <c r="G86" s="185" t="s">
        <v>538</v>
      </c>
      <c r="H86" s="152">
        <f t="shared" si="4"/>
        <v>1304</v>
      </c>
      <c r="I86" s="152">
        <f t="shared" si="11"/>
        <v>1</v>
      </c>
      <c r="J86" s="185">
        <v>84.0</v>
      </c>
      <c r="K86" s="185" t="s">
        <v>539</v>
      </c>
      <c r="L86" s="152">
        <f t="shared" si="5"/>
        <v>1303</v>
      </c>
      <c r="M86" s="152">
        <f t="shared" si="12"/>
        <v>0</v>
      </c>
      <c r="N86" s="152">
        <f t="shared" si="6"/>
        <v>1</v>
      </c>
      <c r="O86" s="145">
        <f t="shared" si="7"/>
        <v>1</v>
      </c>
      <c r="Q86" s="152">
        <f t="shared" si="8"/>
        <v>1304</v>
      </c>
      <c r="R86" s="152">
        <f t="shared" si="9"/>
        <v>1304.64</v>
      </c>
      <c r="S86" s="152">
        <f t="shared" si="10"/>
        <v>-0.64</v>
      </c>
    </row>
    <row r="87" ht="15.75" customHeight="1">
      <c r="B87" s="145">
        <v>85.0</v>
      </c>
      <c r="C87" s="6" t="str">
        <f t="shared" si="1"/>
        <v>0:21:45</v>
      </c>
      <c r="D87" s="154" t="str">
        <f t="shared" si="2"/>
        <v>00:21:44.650</v>
      </c>
      <c r="E87" s="152">
        <f t="shared" si="3"/>
        <v>1305</v>
      </c>
      <c r="F87" s="185">
        <v>85.0</v>
      </c>
      <c r="G87" s="185" t="s">
        <v>540</v>
      </c>
      <c r="H87" s="152">
        <f t="shared" si="4"/>
        <v>1305</v>
      </c>
      <c r="I87" s="152">
        <f t="shared" si="11"/>
        <v>1</v>
      </c>
      <c r="J87" s="185">
        <v>85.0</v>
      </c>
      <c r="K87" s="185" t="s">
        <v>541</v>
      </c>
      <c r="L87" s="152">
        <f t="shared" si="5"/>
        <v>1304</v>
      </c>
      <c r="M87" s="152">
        <f t="shared" si="12"/>
        <v>1</v>
      </c>
      <c r="N87" s="152">
        <f t="shared" si="6"/>
        <v>1</v>
      </c>
      <c r="O87" s="145">
        <f t="shared" si="7"/>
        <v>1</v>
      </c>
      <c r="Q87" s="152">
        <f t="shared" si="8"/>
        <v>1305</v>
      </c>
      <c r="R87" s="152">
        <f t="shared" si="9"/>
        <v>1305.64</v>
      </c>
      <c r="S87" s="152">
        <f t="shared" si="10"/>
        <v>-0.64</v>
      </c>
    </row>
    <row r="88" ht="15.75" customHeight="1">
      <c r="B88" s="145">
        <v>86.0</v>
      </c>
      <c r="C88" s="6" t="str">
        <f t="shared" si="1"/>
        <v>0:21:46</v>
      </c>
      <c r="D88" s="154" t="str">
        <f t="shared" si="2"/>
        <v>00:21:45.520</v>
      </c>
      <c r="E88" s="152">
        <f t="shared" si="3"/>
        <v>1306</v>
      </c>
      <c r="F88" s="185">
        <v>86.0</v>
      </c>
      <c r="G88" s="185" t="s">
        <v>542</v>
      </c>
      <c r="H88" s="152">
        <f t="shared" si="4"/>
        <v>1306</v>
      </c>
      <c r="I88" s="152">
        <f t="shared" si="11"/>
        <v>1</v>
      </c>
      <c r="J88" s="185">
        <v>86.0</v>
      </c>
      <c r="K88" s="185" t="s">
        <v>543</v>
      </c>
      <c r="L88" s="152">
        <f t="shared" si="5"/>
        <v>1305</v>
      </c>
      <c r="M88" s="152">
        <f t="shared" si="12"/>
        <v>1</v>
      </c>
      <c r="N88" s="152">
        <f t="shared" si="6"/>
        <v>1</v>
      </c>
      <c r="O88" s="145">
        <f t="shared" si="7"/>
        <v>1</v>
      </c>
      <c r="Q88" s="152">
        <f t="shared" si="8"/>
        <v>1306</v>
      </c>
      <c r="R88" s="152">
        <f t="shared" si="9"/>
        <v>1306.64</v>
      </c>
      <c r="S88" s="152">
        <f t="shared" si="10"/>
        <v>-0.64</v>
      </c>
    </row>
    <row r="89" ht="15.75" customHeight="1">
      <c r="B89" s="145">
        <v>87.0</v>
      </c>
      <c r="C89" s="6" t="str">
        <f t="shared" si="1"/>
        <v>0:21:47</v>
      </c>
      <c r="D89" s="154" t="str">
        <f t="shared" si="2"/>
        <v>00:21:47.230</v>
      </c>
      <c r="E89" s="152">
        <f t="shared" si="3"/>
        <v>1307</v>
      </c>
      <c r="F89" s="185">
        <v>87.0</v>
      </c>
      <c r="G89" s="185" t="s">
        <v>544</v>
      </c>
      <c r="H89" s="152">
        <f t="shared" si="4"/>
        <v>1307</v>
      </c>
      <c r="I89" s="152">
        <f t="shared" si="11"/>
        <v>1</v>
      </c>
      <c r="J89" s="185">
        <v>87.0</v>
      </c>
      <c r="K89" s="185" t="s">
        <v>545</v>
      </c>
      <c r="L89" s="152">
        <f t="shared" si="5"/>
        <v>1306</v>
      </c>
      <c r="M89" s="152">
        <f t="shared" si="12"/>
        <v>1</v>
      </c>
      <c r="N89" s="152">
        <f t="shared" si="6"/>
        <v>1</v>
      </c>
      <c r="O89" s="145">
        <f t="shared" si="7"/>
        <v>1</v>
      </c>
      <c r="Q89" s="152">
        <f t="shared" si="8"/>
        <v>1307</v>
      </c>
      <c r="R89" s="152">
        <f t="shared" si="9"/>
        <v>1307.64</v>
      </c>
      <c r="S89" s="152">
        <f t="shared" si="10"/>
        <v>-0.64</v>
      </c>
    </row>
    <row r="90" ht="15.75" customHeight="1">
      <c r="B90" s="145">
        <v>88.0</v>
      </c>
      <c r="C90" s="6" t="str">
        <f t="shared" si="1"/>
        <v>0:21:50</v>
      </c>
      <c r="D90" s="154" t="str">
        <f t="shared" si="2"/>
        <v>00:21:49.660</v>
      </c>
      <c r="E90" s="152">
        <f t="shared" si="3"/>
        <v>1310</v>
      </c>
      <c r="F90" s="185">
        <v>88.0</v>
      </c>
      <c r="G90" s="185" t="s">
        <v>546</v>
      </c>
      <c r="H90" s="152">
        <f t="shared" si="4"/>
        <v>1310</v>
      </c>
      <c r="I90" s="152">
        <f t="shared" si="11"/>
        <v>3</v>
      </c>
      <c r="J90" s="185">
        <v>88.0</v>
      </c>
      <c r="K90" s="185" t="s">
        <v>547</v>
      </c>
      <c r="L90" s="152">
        <f t="shared" si="5"/>
        <v>1309</v>
      </c>
      <c r="M90" s="152">
        <f t="shared" si="12"/>
        <v>3</v>
      </c>
      <c r="N90" s="152">
        <f t="shared" si="6"/>
        <v>1</v>
      </c>
      <c r="O90" s="145">
        <f t="shared" si="7"/>
        <v>1</v>
      </c>
      <c r="Q90" s="152">
        <f t="shared" si="8"/>
        <v>1310</v>
      </c>
      <c r="R90" s="152">
        <f t="shared" si="9"/>
        <v>1310.64</v>
      </c>
      <c r="S90" s="152">
        <f t="shared" si="10"/>
        <v>-0.64</v>
      </c>
    </row>
    <row r="91" ht="15.75" customHeight="1">
      <c r="B91" s="145">
        <v>89.0</v>
      </c>
      <c r="C91" s="6" t="str">
        <f t="shared" si="1"/>
        <v>0:21:50</v>
      </c>
      <c r="D91" s="154" t="str">
        <f t="shared" si="2"/>
        <v>00:21:50.100</v>
      </c>
      <c r="E91" s="152">
        <f t="shared" si="3"/>
        <v>1310</v>
      </c>
      <c r="F91" s="185">
        <v>89.0</v>
      </c>
      <c r="G91" s="185" t="s">
        <v>548</v>
      </c>
      <c r="H91" s="152">
        <f t="shared" si="4"/>
        <v>1310</v>
      </c>
      <c r="I91" s="152">
        <f t="shared" si="11"/>
        <v>0</v>
      </c>
      <c r="J91" s="185">
        <v>89.0</v>
      </c>
      <c r="K91" s="185" t="s">
        <v>549</v>
      </c>
      <c r="L91" s="152">
        <f t="shared" si="5"/>
        <v>1310</v>
      </c>
      <c r="M91" s="152">
        <f t="shared" si="12"/>
        <v>1</v>
      </c>
      <c r="N91" s="152">
        <f t="shared" si="6"/>
        <v>0</v>
      </c>
      <c r="O91" s="145">
        <f t="shared" si="7"/>
        <v>0</v>
      </c>
      <c r="Q91" s="152">
        <f t="shared" si="8"/>
        <v>1310</v>
      </c>
      <c r="R91" s="152">
        <f t="shared" si="9"/>
        <v>1311.64</v>
      </c>
      <c r="S91" s="152">
        <f t="shared" si="10"/>
        <v>-1.64</v>
      </c>
    </row>
    <row r="92" ht="15.75" customHeight="1">
      <c r="B92" s="145">
        <v>90.0</v>
      </c>
      <c r="C92" s="6" t="str">
        <f t="shared" si="1"/>
        <v>0:21:51</v>
      </c>
      <c r="D92" s="154" t="str">
        <f t="shared" si="2"/>
        <v>00:21:50.580</v>
      </c>
      <c r="E92" s="152">
        <f t="shared" si="3"/>
        <v>1311</v>
      </c>
      <c r="F92" s="185">
        <v>90.0</v>
      </c>
      <c r="G92" s="185" t="s">
        <v>550</v>
      </c>
      <c r="H92" s="152">
        <f t="shared" si="4"/>
        <v>1311</v>
      </c>
      <c r="I92" s="152">
        <f t="shared" si="11"/>
        <v>1</v>
      </c>
      <c r="J92" s="185">
        <v>90.0</v>
      </c>
      <c r="K92" s="185" t="s">
        <v>551</v>
      </c>
      <c r="L92" s="152">
        <f t="shared" si="5"/>
        <v>1310</v>
      </c>
      <c r="M92" s="152">
        <f t="shared" si="12"/>
        <v>0</v>
      </c>
      <c r="N92" s="152">
        <f t="shared" si="6"/>
        <v>1</v>
      </c>
      <c r="O92" s="145">
        <f t="shared" si="7"/>
        <v>1</v>
      </c>
      <c r="Q92" s="152">
        <f t="shared" si="8"/>
        <v>1311</v>
      </c>
      <c r="R92" s="152">
        <f t="shared" si="9"/>
        <v>1311.64</v>
      </c>
      <c r="S92" s="152">
        <f t="shared" si="10"/>
        <v>-0.64</v>
      </c>
    </row>
    <row r="93" ht="15.75" customHeight="1">
      <c r="B93" s="145">
        <v>91.0</v>
      </c>
      <c r="C93" s="6" t="str">
        <f t="shared" si="1"/>
        <v>0:21:52</v>
      </c>
      <c r="D93" s="154" t="str">
        <f t="shared" si="2"/>
        <v>00:21:51.810</v>
      </c>
      <c r="E93" s="152">
        <f t="shared" si="3"/>
        <v>1312</v>
      </c>
      <c r="F93" s="185">
        <v>91.0</v>
      </c>
      <c r="G93" s="185" t="s">
        <v>552</v>
      </c>
      <c r="H93" s="152">
        <f t="shared" si="4"/>
        <v>1312</v>
      </c>
      <c r="I93" s="152">
        <f t="shared" si="11"/>
        <v>1</v>
      </c>
      <c r="J93" s="185">
        <v>91.0</v>
      </c>
      <c r="K93" s="185" t="s">
        <v>553</v>
      </c>
      <c r="L93" s="152">
        <f t="shared" si="5"/>
        <v>1311</v>
      </c>
      <c r="M93" s="152">
        <f t="shared" si="12"/>
        <v>1</v>
      </c>
      <c r="N93" s="152">
        <f t="shared" si="6"/>
        <v>1</v>
      </c>
      <c r="O93" s="145">
        <f t="shared" si="7"/>
        <v>1</v>
      </c>
      <c r="Q93" s="152">
        <f t="shared" si="8"/>
        <v>1312</v>
      </c>
      <c r="R93" s="152">
        <f t="shared" si="9"/>
        <v>1312.64</v>
      </c>
      <c r="S93" s="152">
        <f t="shared" si="10"/>
        <v>-0.64</v>
      </c>
    </row>
    <row r="94" ht="15.75" customHeight="1">
      <c r="B94" s="145">
        <v>92.0</v>
      </c>
      <c r="C94" s="6" t="str">
        <f t="shared" si="1"/>
        <v>0:21:53</v>
      </c>
      <c r="D94" s="154" t="str">
        <f t="shared" si="2"/>
        <v>00:21:52.900</v>
      </c>
      <c r="E94" s="152">
        <f t="shared" si="3"/>
        <v>1313</v>
      </c>
      <c r="F94" s="185">
        <v>92.0</v>
      </c>
      <c r="G94" s="185" t="s">
        <v>554</v>
      </c>
      <c r="H94" s="152">
        <f t="shared" si="4"/>
        <v>1313</v>
      </c>
      <c r="I94" s="152">
        <f t="shared" si="11"/>
        <v>1</v>
      </c>
      <c r="J94" s="185">
        <v>92.0</v>
      </c>
      <c r="K94" s="185" t="s">
        <v>555</v>
      </c>
      <c r="L94" s="152">
        <f t="shared" si="5"/>
        <v>1313</v>
      </c>
      <c r="M94" s="152">
        <f t="shared" si="12"/>
        <v>2</v>
      </c>
      <c r="N94" s="152">
        <f t="shared" si="6"/>
        <v>0</v>
      </c>
      <c r="O94" s="145">
        <f t="shared" si="7"/>
        <v>0</v>
      </c>
      <c r="Q94" s="152">
        <f t="shared" si="8"/>
        <v>1313</v>
      </c>
      <c r="R94" s="152">
        <f t="shared" si="9"/>
        <v>1314.64</v>
      </c>
      <c r="S94" s="152">
        <f t="shared" si="10"/>
        <v>-1.64</v>
      </c>
    </row>
    <row r="95" ht="15.75" customHeight="1">
      <c r="B95" s="145">
        <v>93.0</v>
      </c>
      <c r="C95" s="6" t="str">
        <f t="shared" si="1"/>
        <v>0:21:54</v>
      </c>
      <c r="D95" s="154" t="str">
        <f t="shared" si="2"/>
        <v>00:21:53.790</v>
      </c>
      <c r="E95" s="152">
        <f t="shared" si="3"/>
        <v>1314</v>
      </c>
      <c r="F95" s="185">
        <v>93.0</v>
      </c>
      <c r="G95" s="185" t="s">
        <v>556</v>
      </c>
      <c r="H95" s="152">
        <f t="shared" si="4"/>
        <v>1314</v>
      </c>
      <c r="I95" s="152">
        <f t="shared" si="11"/>
        <v>1</v>
      </c>
      <c r="J95" s="185">
        <v>93.0</v>
      </c>
      <c r="K95" s="185" t="s">
        <v>557</v>
      </c>
      <c r="L95" s="152">
        <f t="shared" si="5"/>
        <v>1313</v>
      </c>
      <c r="M95" s="152">
        <f t="shared" si="12"/>
        <v>0</v>
      </c>
      <c r="N95" s="152">
        <f t="shared" si="6"/>
        <v>1</v>
      </c>
      <c r="O95" s="145">
        <f t="shared" si="7"/>
        <v>1</v>
      </c>
      <c r="Q95" s="152">
        <f t="shared" si="8"/>
        <v>1314</v>
      </c>
      <c r="R95" s="152">
        <f t="shared" si="9"/>
        <v>1314.64</v>
      </c>
      <c r="S95" s="152">
        <f t="shared" si="10"/>
        <v>-0.64</v>
      </c>
    </row>
    <row r="96" ht="15.75" customHeight="1">
      <c r="B96" s="145">
        <v>94.0</v>
      </c>
      <c r="C96" s="6" t="str">
        <f t="shared" si="1"/>
        <v>0:21:58</v>
      </c>
      <c r="D96" s="154" t="str">
        <f t="shared" si="2"/>
        <v>00:21:57.880</v>
      </c>
      <c r="E96" s="152">
        <f t="shared" si="3"/>
        <v>1318</v>
      </c>
      <c r="F96" s="185">
        <v>94.0</v>
      </c>
      <c r="G96" s="185" t="s">
        <v>558</v>
      </c>
      <c r="H96" s="152">
        <f t="shared" si="4"/>
        <v>1318</v>
      </c>
      <c r="I96" s="152">
        <f t="shared" si="11"/>
        <v>4</v>
      </c>
      <c r="J96" s="185">
        <v>94.0</v>
      </c>
      <c r="K96" s="185" t="s">
        <v>559</v>
      </c>
      <c r="L96" s="152">
        <f t="shared" si="5"/>
        <v>1318</v>
      </c>
      <c r="M96" s="152">
        <f t="shared" si="12"/>
        <v>5</v>
      </c>
      <c r="N96" s="152">
        <f t="shared" si="6"/>
        <v>0</v>
      </c>
      <c r="O96" s="145">
        <f t="shared" si="7"/>
        <v>0</v>
      </c>
      <c r="Q96" s="152">
        <f t="shared" si="8"/>
        <v>1318</v>
      </c>
      <c r="R96" s="152">
        <f t="shared" si="9"/>
        <v>1319.64</v>
      </c>
      <c r="S96" s="152">
        <f t="shared" si="10"/>
        <v>-1.64</v>
      </c>
    </row>
    <row r="97" ht="15.75" customHeight="1">
      <c r="B97" s="145">
        <v>95.0</v>
      </c>
      <c r="C97" s="6" t="str">
        <f t="shared" si="1"/>
        <v>0:22:01</v>
      </c>
      <c r="D97" s="154" t="str">
        <f t="shared" si="2"/>
        <v>00:22:01.340</v>
      </c>
      <c r="E97" s="152">
        <f t="shared" si="3"/>
        <v>1321</v>
      </c>
      <c r="F97" s="185">
        <v>95.0</v>
      </c>
      <c r="G97" s="185" t="s">
        <v>560</v>
      </c>
      <c r="H97" s="152">
        <f t="shared" si="4"/>
        <v>1321</v>
      </c>
      <c r="I97" s="152">
        <f t="shared" si="11"/>
        <v>3</v>
      </c>
      <c r="J97" s="185">
        <v>95.0</v>
      </c>
      <c r="K97" s="185" t="s">
        <v>561</v>
      </c>
      <c r="L97" s="152">
        <f t="shared" si="5"/>
        <v>1321</v>
      </c>
      <c r="M97" s="152">
        <f t="shared" si="12"/>
        <v>3</v>
      </c>
      <c r="N97" s="152">
        <f t="shared" si="6"/>
        <v>0</v>
      </c>
      <c r="O97" s="145">
        <f t="shared" si="7"/>
        <v>0</v>
      </c>
      <c r="Q97" s="152">
        <f t="shared" si="8"/>
        <v>1321</v>
      </c>
      <c r="R97" s="152">
        <f t="shared" si="9"/>
        <v>1322.64</v>
      </c>
      <c r="S97" s="152">
        <f t="shared" si="10"/>
        <v>-1.64</v>
      </c>
    </row>
    <row r="98" ht="15.75" customHeight="1">
      <c r="B98" s="145">
        <v>96.0</v>
      </c>
      <c r="C98" s="6" t="str">
        <f t="shared" si="1"/>
        <v>0:22:03</v>
      </c>
      <c r="D98" s="154" t="str">
        <f t="shared" si="2"/>
        <v>00:22:02.740</v>
      </c>
      <c r="E98" s="152">
        <f t="shared" si="3"/>
        <v>1323</v>
      </c>
      <c r="F98" s="185">
        <v>96.0</v>
      </c>
      <c r="G98" s="185" t="s">
        <v>562</v>
      </c>
      <c r="H98" s="152">
        <f t="shared" si="4"/>
        <v>1323</v>
      </c>
      <c r="I98" s="152">
        <f t="shared" si="11"/>
        <v>2</v>
      </c>
      <c r="J98" s="185">
        <v>96.0</v>
      </c>
      <c r="K98" s="185" t="s">
        <v>563</v>
      </c>
      <c r="L98" s="152">
        <f t="shared" si="5"/>
        <v>1323</v>
      </c>
      <c r="M98" s="152">
        <f t="shared" si="12"/>
        <v>2</v>
      </c>
      <c r="N98" s="152">
        <f t="shared" si="6"/>
        <v>0</v>
      </c>
      <c r="O98" s="145">
        <f t="shared" si="7"/>
        <v>0</v>
      </c>
      <c r="Q98" s="152">
        <f t="shared" si="8"/>
        <v>1323</v>
      </c>
      <c r="R98" s="152">
        <f t="shared" si="9"/>
        <v>1324.64</v>
      </c>
      <c r="S98" s="152">
        <f t="shared" si="10"/>
        <v>-1.64</v>
      </c>
    </row>
    <row r="99" ht="15.75" customHeight="1">
      <c r="B99" s="145">
        <v>97.0</v>
      </c>
      <c r="C99" s="6" t="str">
        <f t="shared" si="1"/>
        <v>0:22:10</v>
      </c>
      <c r="D99" s="154" t="str">
        <f t="shared" si="2"/>
        <v>00:22:09.510</v>
      </c>
      <c r="E99" s="152">
        <f t="shared" si="3"/>
        <v>1330</v>
      </c>
      <c r="F99" s="185">
        <v>97.0</v>
      </c>
      <c r="G99" s="185" t="s">
        <v>564</v>
      </c>
      <c r="H99" s="152">
        <f t="shared" si="4"/>
        <v>1330</v>
      </c>
      <c r="I99" s="152">
        <f t="shared" si="11"/>
        <v>7</v>
      </c>
      <c r="J99" s="185">
        <v>97.0</v>
      </c>
      <c r="K99" s="185" t="s">
        <v>565</v>
      </c>
      <c r="L99" s="152">
        <f t="shared" si="5"/>
        <v>1330</v>
      </c>
      <c r="M99" s="152">
        <f t="shared" si="12"/>
        <v>7</v>
      </c>
      <c r="N99" s="152">
        <f t="shared" si="6"/>
        <v>0</v>
      </c>
      <c r="O99" s="145">
        <f t="shared" si="7"/>
        <v>0</v>
      </c>
      <c r="Q99" s="152">
        <f t="shared" si="8"/>
        <v>1330</v>
      </c>
      <c r="R99" s="152">
        <f t="shared" si="9"/>
        <v>1331.64</v>
      </c>
      <c r="S99" s="152">
        <f t="shared" si="10"/>
        <v>-1.64</v>
      </c>
    </row>
    <row r="100" ht="15.75" customHeight="1">
      <c r="B100" s="145">
        <v>98.0</v>
      </c>
      <c r="C100" s="6" t="str">
        <f t="shared" si="1"/>
        <v>0:22:10</v>
      </c>
      <c r="D100" s="154" t="str">
        <f t="shared" si="2"/>
        <v>00:22:10.210</v>
      </c>
      <c r="E100" s="152">
        <f t="shared" si="3"/>
        <v>1330</v>
      </c>
      <c r="F100" s="185">
        <v>98.0</v>
      </c>
      <c r="G100" s="185" t="s">
        <v>566</v>
      </c>
      <c r="H100" s="152">
        <f t="shared" si="4"/>
        <v>1330</v>
      </c>
      <c r="I100" s="152">
        <f t="shared" si="11"/>
        <v>0</v>
      </c>
      <c r="J100" s="185">
        <v>98.0</v>
      </c>
      <c r="K100" s="185" t="s">
        <v>567</v>
      </c>
      <c r="L100" s="152">
        <f t="shared" si="5"/>
        <v>1330</v>
      </c>
      <c r="M100" s="152">
        <f t="shared" si="12"/>
        <v>0</v>
      </c>
      <c r="N100" s="152">
        <f t="shared" si="6"/>
        <v>0</v>
      </c>
      <c r="O100" s="145">
        <f t="shared" si="7"/>
        <v>0</v>
      </c>
      <c r="Q100" s="152">
        <f t="shared" si="8"/>
        <v>1330</v>
      </c>
      <c r="R100" s="152">
        <f t="shared" si="9"/>
        <v>1331.64</v>
      </c>
      <c r="S100" s="152">
        <f t="shared" si="10"/>
        <v>-1.64</v>
      </c>
    </row>
    <row r="101" ht="15.75" customHeight="1">
      <c r="B101" s="145">
        <v>99.0</v>
      </c>
      <c r="C101" s="6" t="str">
        <f t="shared" si="1"/>
        <v>0:22:12</v>
      </c>
      <c r="D101" s="154" t="str">
        <f t="shared" si="2"/>
        <v>00:22:11.510</v>
      </c>
      <c r="E101" s="152">
        <f t="shared" si="3"/>
        <v>1332</v>
      </c>
      <c r="F101" s="185">
        <v>99.0</v>
      </c>
      <c r="G101" s="185" t="s">
        <v>568</v>
      </c>
      <c r="H101" s="152">
        <f t="shared" si="4"/>
        <v>1332</v>
      </c>
      <c r="I101" s="152">
        <f t="shared" si="11"/>
        <v>2</v>
      </c>
      <c r="J101" s="185">
        <v>99.0</v>
      </c>
      <c r="K101" s="185" t="s">
        <v>569</v>
      </c>
      <c r="L101" s="152">
        <f t="shared" si="5"/>
        <v>1332</v>
      </c>
      <c r="M101" s="152">
        <f t="shared" si="12"/>
        <v>2</v>
      </c>
      <c r="N101" s="152">
        <f t="shared" si="6"/>
        <v>0</v>
      </c>
      <c r="O101" s="145">
        <f t="shared" si="7"/>
        <v>0</v>
      </c>
      <c r="Q101" s="152">
        <f t="shared" si="8"/>
        <v>1332</v>
      </c>
      <c r="R101" s="152">
        <f t="shared" si="9"/>
        <v>1333.64</v>
      </c>
      <c r="S101" s="152">
        <f t="shared" si="10"/>
        <v>-1.64</v>
      </c>
    </row>
    <row r="102" ht="15.75" customHeight="1">
      <c r="B102" s="145">
        <v>100.0</v>
      </c>
      <c r="C102" s="6" t="str">
        <f t="shared" si="1"/>
        <v>0:22:17</v>
      </c>
      <c r="D102" s="154" t="str">
        <f t="shared" si="2"/>
        <v>00:22:16.900</v>
      </c>
      <c r="E102" s="152">
        <f t="shared" si="3"/>
        <v>1337</v>
      </c>
      <c r="F102" s="185">
        <v>100.0</v>
      </c>
      <c r="G102" s="185" t="s">
        <v>570</v>
      </c>
      <c r="H102" s="152">
        <f t="shared" si="4"/>
        <v>1337</v>
      </c>
      <c r="I102" s="152">
        <f t="shared" si="11"/>
        <v>5</v>
      </c>
      <c r="J102" s="185">
        <v>100.0</v>
      </c>
      <c r="K102" s="185" t="s">
        <v>571</v>
      </c>
      <c r="L102" s="152">
        <f t="shared" si="5"/>
        <v>1337</v>
      </c>
      <c r="M102" s="152">
        <f t="shared" si="12"/>
        <v>5</v>
      </c>
      <c r="N102" s="152">
        <f t="shared" si="6"/>
        <v>0</v>
      </c>
      <c r="O102" s="145">
        <f t="shared" si="7"/>
        <v>0</v>
      </c>
      <c r="Q102" s="152">
        <f t="shared" si="8"/>
        <v>1337</v>
      </c>
      <c r="R102" s="152">
        <f t="shared" si="9"/>
        <v>1338.64</v>
      </c>
      <c r="S102" s="152">
        <f t="shared" si="10"/>
        <v>-1.64</v>
      </c>
    </row>
    <row r="103" ht="15.75" customHeight="1">
      <c r="B103" s="145">
        <v>101.0</v>
      </c>
      <c r="C103" s="6" t="str">
        <f t="shared" si="1"/>
        <v>0:22:19</v>
      </c>
      <c r="D103" s="154" t="str">
        <f t="shared" si="2"/>
        <v>00:22:19.190</v>
      </c>
      <c r="E103" s="152">
        <f t="shared" si="3"/>
        <v>1339</v>
      </c>
      <c r="F103" s="185">
        <v>101.0</v>
      </c>
      <c r="G103" s="185" t="s">
        <v>572</v>
      </c>
      <c r="H103" s="152">
        <f t="shared" si="4"/>
        <v>1339</v>
      </c>
      <c r="I103" s="152">
        <f t="shared" si="11"/>
        <v>2</v>
      </c>
      <c r="J103" s="185">
        <v>101.0</v>
      </c>
      <c r="K103" s="185" t="s">
        <v>573</v>
      </c>
      <c r="L103" s="152">
        <f t="shared" si="5"/>
        <v>1339</v>
      </c>
      <c r="M103" s="152">
        <f t="shared" si="12"/>
        <v>2</v>
      </c>
      <c r="N103" s="152">
        <f t="shared" si="6"/>
        <v>0</v>
      </c>
      <c r="O103" s="145">
        <f t="shared" si="7"/>
        <v>0</v>
      </c>
      <c r="Q103" s="152">
        <f t="shared" si="8"/>
        <v>1339</v>
      </c>
      <c r="R103" s="152">
        <f t="shared" si="9"/>
        <v>1340.64</v>
      </c>
      <c r="S103" s="152">
        <f t="shared" si="10"/>
        <v>-1.64</v>
      </c>
    </row>
    <row r="104" ht="15.75" customHeight="1">
      <c r="B104" s="145">
        <v>102.0</v>
      </c>
      <c r="C104" s="6" t="str">
        <f t="shared" si="1"/>
        <v>0:22:25</v>
      </c>
      <c r="D104" s="154" t="str">
        <f t="shared" si="2"/>
        <v>00:22:25.380</v>
      </c>
      <c r="E104" s="152">
        <f t="shared" si="3"/>
        <v>1345</v>
      </c>
      <c r="F104" s="185">
        <v>102.0</v>
      </c>
      <c r="G104" s="185" t="s">
        <v>574</v>
      </c>
      <c r="H104" s="152">
        <f t="shared" si="4"/>
        <v>1345</v>
      </c>
      <c r="I104" s="152">
        <f t="shared" si="11"/>
        <v>6</v>
      </c>
      <c r="J104" s="185">
        <v>102.0</v>
      </c>
      <c r="K104" s="185" t="s">
        <v>575</v>
      </c>
      <c r="L104" s="152">
        <f t="shared" si="5"/>
        <v>1346</v>
      </c>
      <c r="M104" s="152">
        <f t="shared" si="12"/>
        <v>7</v>
      </c>
      <c r="N104" s="152">
        <f t="shared" si="6"/>
        <v>-1</v>
      </c>
      <c r="O104" s="145">
        <f t="shared" si="7"/>
        <v>1</v>
      </c>
      <c r="Q104" s="152">
        <f t="shared" si="8"/>
        <v>1345</v>
      </c>
      <c r="R104" s="152">
        <f t="shared" si="9"/>
        <v>1347.64</v>
      </c>
      <c r="S104" s="152">
        <f t="shared" si="10"/>
        <v>-2.64</v>
      </c>
    </row>
    <row r="105" ht="15.75" customHeight="1">
      <c r="B105" s="145">
        <v>103.0</v>
      </c>
      <c r="C105" s="6" t="str">
        <f t="shared" si="1"/>
        <v>0:22:28</v>
      </c>
      <c r="D105" s="154" t="str">
        <f t="shared" si="2"/>
        <v>00:22:28.150</v>
      </c>
      <c r="E105" s="152">
        <f t="shared" si="3"/>
        <v>1348</v>
      </c>
      <c r="F105" s="185">
        <v>103.0</v>
      </c>
      <c r="G105" s="185" t="s">
        <v>576</v>
      </c>
      <c r="H105" s="152">
        <f t="shared" si="4"/>
        <v>1348</v>
      </c>
      <c r="I105" s="152">
        <f t="shared" si="11"/>
        <v>3</v>
      </c>
      <c r="J105" s="185">
        <v>103.0</v>
      </c>
      <c r="K105" s="185" t="s">
        <v>577</v>
      </c>
      <c r="L105" s="152">
        <f t="shared" si="5"/>
        <v>1347</v>
      </c>
      <c r="M105" s="152">
        <f t="shared" si="12"/>
        <v>1</v>
      </c>
      <c r="N105" s="152">
        <f t="shared" si="6"/>
        <v>1</v>
      </c>
      <c r="O105" s="145">
        <f t="shared" si="7"/>
        <v>1</v>
      </c>
      <c r="Q105" s="152">
        <f t="shared" si="8"/>
        <v>1348</v>
      </c>
      <c r="R105" s="152">
        <f t="shared" si="9"/>
        <v>1348.64</v>
      </c>
      <c r="S105" s="152">
        <f t="shared" si="10"/>
        <v>-0.64</v>
      </c>
    </row>
    <row r="106" ht="15.75" customHeight="1">
      <c r="B106" s="145">
        <v>104.0</v>
      </c>
      <c r="C106" s="6" t="str">
        <f t="shared" si="1"/>
        <v>0:22:29</v>
      </c>
      <c r="D106" s="154" t="str">
        <f t="shared" si="2"/>
        <v>00:22:29.070</v>
      </c>
      <c r="E106" s="152">
        <f t="shared" si="3"/>
        <v>1349</v>
      </c>
      <c r="F106" s="185">
        <v>104.0</v>
      </c>
      <c r="G106" s="185" t="s">
        <v>578</v>
      </c>
      <c r="H106" s="152">
        <f t="shared" si="4"/>
        <v>1349</v>
      </c>
      <c r="I106" s="152">
        <f t="shared" si="11"/>
        <v>1</v>
      </c>
      <c r="J106" s="185">
        <v>104.0</v>
      </c>
      <c r="K106" s="185" t="s">
        <v>579</v>
      </c>
      <c r="L106" s="152">
        <f t="shared" si="5"/>
        <v>1349</v>
      </c>
      <c r="M106" s="152">
        <f t="shared" si="12"/>
        <v>2</v>
      </c>
      <c r="N106" s="152">
        <f t="shared" si="6"/>
        <v>0</v>
      </c>
      <c r="O106" s="145">
        <f t="shared" si="7"/>
        <v>0</v>
      </c>
      <c r="Q106" s="152">
        <f t="shared" si="8"/>
        <v>1349</v>
      </c>
      <c r="R106" s="152">
        <f t="shared" si="9"/>
        <v>1350.64</v>
      </c>
      <c r="S106" s="152">
        <f t="shared" si="10"/>
        <v>-1.64</v>
      </c>
    </row>
    <row r="107" ht="15.75" customHeight="1">
      <c r="B107" s="145">
        <v>105.0</v>
      </c>
      <c r="C107" s="6" t="str">
        <f t="shared" si="1"/>
        <v>0:22:30</v>
      </c>
      <c r="D107" s="154" t="str">
        <f t="shared" si="2"/>
        <v>00:22:30.460</v>
      </c>
      <c r="E107" s="152">
        <f t="shared" si="3"/>
        <v>1350</v>
      </c>
      <c r="F107" s="185">
        <v>105.0</v>
      </c>
      <c r="G107" s="185" t="s">
        <v>580</v>
      </c>
      <c r="H107" s="152">
        <f t="shared" si="4"/>
        <v>1350</v>
      </c>
      <c r="I107" s="152">
        <f t="shared" si="11"/>
        <v>1</v>
      </c>
      <c r="J107" s="185">
        <v>105.0</v>
      </c>
      <c r="K107" s="185" t="s">
        <v>581</v>
      </c>
      <c r="L107" s="152">
        <f t="shared" si="5"/>
        <v>1350</v>
      </c>
      <c r="M107" s="152">
        <f t="shared" si="12"/>
        <v>1</v>
      </c>
      <c r="N107" s="152">
        <f t="shared" si="6"/>
        <v>0</v>
      </c>
      <c r="O107" s="145">
        <f t="shared" si="7"/>
        <v>0</v>
      </c>
      <c r="Q107" s="152">
        <f t="shared" si="8"/>
        <v>1350</v>
      </c>
      <c r="R107" s="152">
        <f t="shared" si="9"/>
        <v>1351.64</v>
      </c>
      <c r="S107" s="152">
        <f t="shared" si="10"/>
        <v>-1.64</v>
      </c>
    </row>
    <row r="108" ht="15.75" customHeight="1">
      <c r="B108" s="145">
        <v>106.0</v>
      </c>
      <c r="C108" s="6" t="str">
        <f t="shared" si="1"/>
        <v>0:22:31</v>
      </c>
      <c r="D108" s="154" t="str">
        <f t="shared" si="2"/>
        <v>00:22:30.810</v>
      </c>
      <c r="E108" s="152">
        <f t="shared" si="3"/>
        <v>1351</v>
      </c>
      <c r="F108" s="185">
        <v>106.0</v>
      </c>
      <c r="G108" s="185" t="s">
        <v>582</v>
      </c>
      <c r="H108" s="152">
        <f t="shared" si="4"/>
        <v>1351</v>
      </c>
      <c r="I108" s="152">
        <f t="shared" si="11"/>
        <v>1</v>
      </c>
      <c r="J108" s="185">
        <v>106.0</v>
      </c>
      <c r="K108" s="185" t="s">
        <v>583</v>
      </c>
      <c r="L108" s="152">
        <f t="shared" si="5"/>
        <v>1351</v>
      </c>
      <c r="M108" s="152">
        <f t="shared" si="12"/>
        <v>1</v>
      </c>
      <c r="N108" s="152">
        <f t="shared" si="6"/>
        <v>0</v>
      </c>
      <c r="O108" s="145">
        <f t="shared" si="7"/>
        <v>0</v>
      </c>
      <c r="Q108" s="152">
        <f t="shared" si="8"/>
        <v>1351</v>
      </c>
      <c r="R108" s="152">
        <f t="shared" si="9"/>
        <v>1352.64</v>
      </c>
      <c r="S108" s="152">
        <f t="shared" si="10"/>
        <v>-1.64</v>
      </c>
    </row>
    <row r="109" ht="15.75" customHeight="1">
      <c r="B109" s="145">
        <v>107.0</v>
      </c>
      <c r="C109" s="6" t="str">
        <f t="shared" si="1"/>
        <v>0:22:35</v>
      </c>
      <c r="D109" s="154" t="str">
        <f t="shared" si="2"/>
        <v>00:22:35.320</v>
      </c>
      <c r="E109" s="152">
        <f t="shared" si="3"/>
        <v>1355</v>
      </c>
      <c r="F109" s="185">
        <v>107.0</v>
      </c>
      <c r="G109" s="185" t="s">
        <v>584</v>
      </c>
      <c r="H109" s="152">
        <f t="shared" si="4"/>
        <v>1355</v>
      </c>
      <c r="I109" s="152">
        <f t="shared" si="11"/>
        <v>4</v>
      </c>
      <c r="J109" s="185">
        <v>107.0</v>
      </c>
      <c r="K109" s="185" t="s">
        <v>584</v>
      </c>
      <c r="L109" s="152">
        <f t="shared" si="5"/>
        <v>1355</v>
      </c>
      <c r="M109" s="152">
        <f t="shared" si="12"/>
        <v>4</v>
      </c>
      <c r="N109" s="152">
        <f t="shared" si="6"/>
        <v>0</v>
      </c>
      <c r="O109" s="145">
        <f t="shared" si="7"/>
        <v>0</v>
      </c>
      <c r="Q109" s="152">
        <f t="shared" si="8"/>
        <v>1355</v>
      </c>
      <c r="R109" s="152">
        <f t="shared" si="9"/>
        <v>1356.64</v>
      </c>
      <c r="S109" s="152">
        <f t="shared" si="10"/>
        <v>-1.64</v>
      </c>
    </row>
    <row r="110" ht="15.75" customHeight="1">
      <c r="B110" s="145">
        <v>108.0</v>
      </c>
      <c r="C110" s="6" t="str">
        <f t="shared" si="1"/>
        <v>0:22:36</v>
      </c>
      <c r="D110" s="154" t="str">
        <f t="shared" si="2"/>
        <v>00:22:36.300</v>
      </c>
      <c r="E110" s="152">
        <f t="shared" si="3"/>
        <v>1356</v>
      </c>
      <c r="F110" s="185">
        <v>108.0</v>
      </c>
      <c r="G110" s="185" t="s">
        <v>585</v>
      </c>
      <c r="H110" s="152">
        <f t="shared" si="4"/>
        <v>1356</v>
      </c>
      <c r="I110" s="152">
        <f t="shared" si="11"/>
        <v>1</v>
      </c>
      <c r="J110" s="185">
        <v>108.0</v>
      </c>
      <c r="K110" s="185" t="s">
        <v>586</v>
      </c>
      <c r="L110" s="152">
        <f t="shared" si="5"/>
        <v>1356</v>
      </c>
      <c r="M110" s="152">
        <f t="shared" si="12"/>
        <v>1</v>
      </c>
      <c r="N110" s="152">
        <f t="shared" si="6"/>
        <v>0</v>
      </c>
      <c r="O110" s="145">
        <f t="shared" si="7"/>
        <v>0</v>
      </c>
      <c r="Q110" s="152">
        <f t="shared" si="8"/>
        <v>1356</v>
      </c>
      <c r="R110" s="152">
        <f t="shared" si="9"/>
        <v>1357.64</v>
      </c>
      <c r="S110" s="152">
        <f t="shared" si="10"/>
        <v>-1.64</v>
      </c>
    </row>
    <row r="111" ht="15.75" customHeight="1">
      <c r="B111" s="145">
        <v>109.0</v>
      </c>
      <c r="C111" s="6" t="str">
        <f t="shared" si="1"/>
        <v>0:22:37</v>
      </c>
      <c r="D111" s="154" t="str">
        <f t="shared" si="2"/>
        <v>00:22:37.280</v>
      </c>
      <c r="E111" s="152">
        <f t="shared" si="3"/>
        <v>1357</v>
      </c>
      <c r="F111" s="185">
        <v>109.0</v>
      </c>
      <c r="G111" s="185" t="s">
        <v>587</v>
      </c>
      <c r="H111" s="152">
        <f t="shared" si="4"/>
        <v>1357</v>
      </c>
      <c r="I111" s="152">
        <f t="shared" si="11"/>
        <v>1</v>
      </c>
      <c r="J111" s="185">
        <v>109.0</v>
      </c>
      <c r="K111" s="185" t="s">
        <v>588</v>
      </c>
      <c r="L111" s="152">
        <f t="shared" si="5"/>
        <v>1357</v>
      </c>
      <c r="M111" s="152">
        <f t="shared" si="12"/>
        <v>1</v>
      </c>
      <c r="N111" s="152">
        <f t="shared" si="6"/>
        <v>0</v>
      </c>
      <c r="O111" s="145">
        <f t="shared" si="7"/>
        <v>0</v>
      </c>
      <c r="Q111" s="152">
        <f t="shared" si="8"/>
        <v>1357</v>
      </c>
      <c r="R111" s="152">
        <f t="shared" si="9"/>
        <v>1358.64</v>
      </c>
      <c r="S111" s="152">
        <f t="shared" si="10"/>
        <v>-1.64</v>
      </c>
    </row>
    <row r="112" ht="15.75" customHeight="1">
      <c r="B112" s="145">
        <v>110.0</v>
      </c>
      <c r="C112" s="6" t="str">
        <f t="shared" si="1"/>
        <v>0:22:38</v>
      </c>
      <c r="D112" s="154" t="str">
        <f t="shared" si="2"/>
        <v>00:22:38.120</v>
      </c>
      <c r="E112" s="152">
        <f t="shared" si="3"/>
        <v>1358</v>
      </c>
      <c r="F112" s="185">
        <v>110.0</v>
      </c>
      <c r="G112" s="185" t="s">
        <v>589</v>
      </c>
      <c r="H112" s="152">
        <f t="shared" si="4"/>
        <v>1358</v>
      </c>
      <c r="I112" s="152">
        <f t="shared" si="11"/>
        <v>1</v>
      </c>
      <c r="J112" s="185">
        <v>110.0</v>
      </c>
      <c r="K112" s="185" t="s">
        <v>590</v>
      </c>
      <c r="L112" s="152">
        <f t="shared" si="5"/>
        <v>1358</v>
      </c>
      <c r="M112" s="152">
        <f t="shared" si="12"/>
        <v>1</v>
      </c>
      <c r="N112" s="152">
        <f t="shared" si="6"/>
        <v>0</v>
      </c>
      <c r="O112" s="145">
        <f t="shared" si="7"/>
        <v>0</v>
      </c>
      <c r="Q112" s="152">
        <f t="shared" si="8"/>
        <v>1358</v>
      </c>
      <c r="R112" s="152">
        <f t="shared" si="9"/>
        <v>1359.64</v>
      </c>
      <c r="S112" s="152">
        <f t="shared" si="10"/>
        <v>-1.64</v>
      </c>
    </row>
    <row r="113" ht="15.75" customHeight="1">
      <c r="B113" s="145">
        <v>111.0</v>
      </c>
      <c r="C113" s="6" t="str">
        <f t="shared" si="1"/>
        <v>0:22:40</v>
      </c>
      <c r="D113" s="154" t="str">
        <f t="shared" si="2"/>
        <v>00:22:39.960</v>
      </c>
      <c r="E113" s="152">
        <f t="shared" si="3"/>
        <v>1360</v>
      </c>
      <c r="F113" s="185">
        <v>111.0</v>
      </c>
      <c r="G113" s="185" t="s">
        <v>591</v>
      </c>
      <c r="H113" s="152">
        <f t="shared" si="4"/>
        <v>1360</v>
      </c>
      <c r="I113" s="152">
        <f t="shared" si="11"/>
        <v>2</v>
      </c>
      <c r="J113" s="185">
        <v>111.0</v>
      </c>
      <c r="K113" s="185" t="s">
        <v>592</v>
      </c>
      <c r="L113" s="152">
        <f t="shared" si="5"/>
        <v>1359</v>
      </c>
      <c r="M113" s="152">
        <f t="shared" si="12"/>
        <v>1</v>
      </c>
      <c r="N113" s="152">
        <f t="shared" si="6"/>
        <v>1</v>
      </c>
      <c r="O113" s="145">
        <f t="shared" si="7"/>
        <v>1</v>
      </c>
      <c r="Q113" s="152">
        <f t="shared" si="8"/>
        <v>1360</v>
      </c>
      <c r="R113" s="152">
        <f t="shared" si="9"/>
        <v>1360.64</v>
      </c>
      <c r="S113" s="152">
        <f t="shared" si="10"/>
        <v>-0.64</v>
      </c>
    </row>
    <row r="114" ht="15.75" customHeight="1">
      <c r="B114" s="145">
        <v>112.0</v>
      </c>
      <c r="C114" s="6" t="str">
        <f t="shared" si="1"/>
        <v>0:22:41</v>
      </c>
      <c r="D114" s="154" t="str">
        <f t="shared" si="2"/>
        <v>00:22:41.240</v>
      </c>
      <c r="E114" s="152">
        <f t="shared" si="3"/>
        <v>1361</v>
      </c>
      <c r="F114" s="185">
        <v>112.0</v>
      </c>
      <c r="G114" s="185" t="s">
        <v>593</v>
      </c>
      <c r="H114" s="152">
        <f t="shared" si="4"/>
        <v>1361</v>
      </c>
      <c r="I114" s="152">
        <f t="shared" si="11"/>
        <v>1</v>
      </c>
      <c r="J114" s="185">
        <v>112.0</v>
      </c>
      <c r="K114" s="185" t="s">
        <v>594</v>
      </c>
      <c r="L114" s="152">
        <f t="shared" si="5"/>
        <v>1361</v>
      </c>
      <c r="M114" s="152">
        <f t="shared" si="12"/>
        <v>2</v>
      </c>
      <c r="N114" s="152">
        <f t="shared" si="6"/>
        <v>0</v>
      </c>
      <c r="O114" s="145">
        <f t="shared" si="7"/>
        <v>0</v>
      </c>
      <c r="Q114" s="152">
        <f t="shared" si="8"/>
        <v>1361</v>
      </c>
      <c r="R114" s="152">
        <f t="shared" si="9"/>
        <v>1362.64</v>
      </c>
      <c r="S114" s="152">
        <f t="shared" si="10"/>
        <v>-1.64</v>
      </c>
    </row>
    <row r="115" ht="15.75" customHeight="1">
      <c r="B115" s="145">
        <v>113.0</v>
      </c>
      <c r="C115" s="6" t="str">
        <f t="shared" si="1"/>
        <v>0:22:45</v>
      </c>
      <c r="D115" s="154" t="str">
        <f t="shared" si="2"/>
        <v>00:22:45.310</v>
      </c>
      <c r="E115" s="152">
        <f t="shared" si="3"/>
        <v>1365</v>
      </c>
      <c r="F115" s="185">
        <v>113.0</v>
      </c>
      <c r="G115" s="185" t="s">
        <v>595</v>
      </c>
      <c r="H115" s="152">
        <f t="shared" si="4"/>
        <v>1365</v>
      </c>
      <c r="I115" s="152">
        <f t="shared" si="11"/>
        <v>4</v>
      </c>
      <c r="J115" s="185">
        <v>113.0</v>
      </c>
      <c r="K115" s="185" t="s">
        <v>596</v>
      </c>
      <c r="L115" s="152">
        <f t="shared" si="5"/>
        <v>1365</v>
      </c>
      <c r="M115" s="152">
        <f t="shared" si="12"/>
        <v>4</v>
      </c>
      <c r="N115" s="152">
        <f t="shared" si="6"/>
        <v>0</v>
      </c>
      <c r="O115" s="145">
        <f t="shared" si="7"/>
        <v>0</v>
      </c>
      <c r="Q115" s="152">
        <f t="shared" si="8"/>
        <v>1365</v>
      </c>
      <c r="R115" s="152">
        <f t="shared" si="9"/>
        <v>1366.64</v>
      </c>
      <c r="S115" s="152">
        <f t="shared" si="10"/>
        <v>-1.64</v>
      </c>
    </row>
    <row r="116" ht="15.75" customHeight="1">
      <c r="B116" s="145">
        <v>114.0</v>
      </c>
      <c r="C116" s="6" t="str">
        <f t="shared" si="1"/>
        <v>0:22:48</v>
      </c>
      <c r="D116" s="154" t="str">
        <f t="shared" si="2"/>
        <v>00:22:48.240</v>
      </c>
      <c r="E116" s="152">
        <f t="shared" si="3"/>
        <v>1368</v>
      </c>
      <c r="F116" s="185">
        <v>114.0</v>
      </c>
      <c r="G116" s="185" t="s">
        <v>597</v>
      </c>
      <c r="H116" s="152">
        <f t="shared" si="4"/>
        <v>1368</v>
      </c>
      <c r="I116" s="152">
        <f t="shared" si="11"/>
        <v>3</v>
      </c>
      <c r="J116" s="185">
        <v>114.0</v>
      </c>
      <c r="K116" s="185" t="s">
        <v>598</v>
      </c>
      <c r="L116" s="152">
        <f t="shared" si="5"/>
        <v>1368</v>
      </c>
      <c r="M116" s="152">
        <f t="shared" si="12"/>
        <v>3</v>
      </c>
      <c r="N116" s="152">
        <f t="shared" si="6"/>
        <v>0</v>
      </c>
      <c r="O116" s="145">
        <f t="shared" si="7"/>
        <v>0</v>
      </c>
      <c r="Q116" s="152">
        <f t="shared" si="8"/>
        <v>1368</v>
      </c>
      <c r="R116" s="152">
        <f t="shared" si="9"/>
        <v>1369.64</v>
      </c>
      <c r="S116" s="152">
        <f t="shared" si="10"/>
        <v>-1.64</v>
      </c>
    </row>
    <row r="117" ht="15.75" customHeight="1">
      <c r="B117" s="145">
        <v>115.0</v>
      </c>
      <c r="C117" s="6" t="str">
        <f t="shared" si="1"/>
        <v>0:22:50</v>
      </c>
      <c r="D117" s="154" t="str">
        <f t="shared" si="2"/>
        <v>00:22:49.800</v>
      </c>
      <c r="E117" s="152">
        <f t="shared" si="3"/>
        <v>1370</v>
      </c>
      <c r="F117" s="185">
        <v>115.0</v>
      </c>
      <c r="G117" s="185" t="s">
        <v>599</v>
      </c>
      <c r="H117" s="152">
        <f t="shared" si="4"/>
        <v>1370</v>
      </c>
      <c r="I117" s="152">
        <f t="shared" si="11"/>
        <v>2</v>
      </c>
      <c r="J117" s="185">
        <v>115.0</v>
      </c>
      <c r="K117" s="185" t="s">
        <v>600</v>
      </c>
      <c r="L117" s="152">
        <f t="shared" si="5"/>
        <v>1370</v>
      </c>
      <c r="M117" s="152">
        <f t="shared" si="12"/>
        <v>2</v>
      </c>
      <c r="N117" s="152">
        <f t="shared" si="6"/>
        <v>0</v>
      </c>
      <c r="O117" s="145">
        <f t="shared" si="7"/>
        <v>0</v>
      </c>
      <c r="Q117" s="152">
        <f t="shared" si="8"/>
        <v>1370</v>
      </c>
      <c r="R117" s="152">
        <f t="shared" si="9"/>
        <v>1371.64</v>
      </c>
      <c r="S117" s="152">
        <f t="shared" si="10"/>
        <v>-1.64</v>
      </c>
    </row>
    <row r="118" ht="15.75" customHeight="1">
      <c r="B118" s="145">
        <v>116.0</v>
      </c>
      <c r="C118" s="6" t="str">
        <f t="shared" si="1"/>
        <v>0:22:51</v>
      </c>
      <c r="D118" s="154" t="str">
        <f t="shared" si="2"/>
        <v>00:22:51.110</v>
      </c>
      <c r="E118" s="152">
        <f t="shared" si="3"/>
        <v>1371</v>
      </c>
      <c r="F118" s="185">
        <v>116.0</v>
      </c>
      <c r="G118" s="185" t="s">
        <v>601</v>
      </c>
      <c r="H118" s="152">
        <f t="shared" si="4"/>
        <v>1371</v>
      </c>
      <c r="I118" s="152">
        <f t="shared" si="11"/>
        <v>1</v>
      </c>
      <c r="J118" s="185">
        <v>116.0</v>
      </c>
      <c r="K118" s="185" t="s">
        <v>602</v>
      </c>
      <c r="L118" s="152">
        <f t="shared" si="5"/>
        <v>1371</v>
      </c>
      <c r="M118" s="152">
        <f t="shared" si="12"/>
        <v>1</v>
      </c>
      <c r="N118" s="152">
        <f t="shared" si="6"/>
        <v>0</v>
      </c>
      <c r="O118" s="145">
        <f t="shared" si="7"/>
        <v>0</v>
      </c>
      <c r="Q118" s="152">
        <f t="shared" si="8"/>
        <v>1371</v>
      </c>
      <c r="R118" s="152">
        <f t="shared" si="9"/>
        <v>1372.64</v>
      </c>
      <c r="S118" s="152">
        <f t="shared" si="10"/>
        <v>-1.64</v>
      </c>
    </row>
    <row r="119" ht="15.75" customHeight="1">
      <c r="B119" s="145">
        <v>117.0</v>
      </c>
      <c r="C119" s="6" t="str">
        <f t="shared" si="1"/>
        <v>0:22:52</v>
      </c>
      <c r="D119" s="154" t="str">
        <f t="shared" si="2"/>
        <v>00:22:52.180</v>
      </c>
      <c r="E119" s="152">
        <f t="shared" si="3"/>
        <v>1372</v>
      </c>
      <c r="F119" s="185">
        <v>117.0</v>
      </c>
      <c r="G119" s="185" t="s">
        <v>603</v>
      </c>
      <c r="H119" s="152">
        <f t="shared" si="4"/>
        <v>1372</v>
      </c>
      <c r="I119" s="152">
        <f t="shared" si="11"/>
        <v>1</v>
      </c>
      <c r="J119" s="185">
        <v>117.0</v>
      </c>
      <c r="K119" s="185" t="s">
        <v>604</v>
      </c>
      <c r="L119" s="152">
        <f t="shared" si="5"/>
        <v>1372</v>
      </c>
      <c r="M119" s="152">
        <f t="shared" si="12"/>
        <v>1</v>
      </c>
      <c r="N119" s="152">
        <f t="shared" si="6"/>
        <v>0</v>
      </c>
      <c r="O119" s="145">
        <f t="shared" si="7"/>
        <v>0</v>
      </c>
      <c r="Q119" s="152">
        <f t="shared" si="8"/>
        <v>1372</v>
      </c>
      <c r="R119" s="152">
        <f t="shared" si="9"/>
        <v>1373.64</v>
      </c>
      <c r="S119" s="152">
        <f t="shared" si="10"/>
        <v>-1.64</v>
      </c>
    </row>
    <row r="120" ht="15.75" customHeight="1">
      <c r="B120" s="145">
        <v>118.0</v>
      </c>
      <c r="C120" s="6" t="str">
        <f t="shared" si="1"/>
        <v>0:22:54</v>
      </c>
      <c r="D120" s="154" t="str">
        <f t="shared" si="2"/>
        <v>00:22:53.830</v>
      </c>
      <c r="E120" s="152">
        <f t="shared" si="3"/>
        <v>1374</v>
      </c>
      <c r="F120" s="185">
        <v>118.0</v>
      </c>
      <c r="G120" s="185" t="s">
        <v>605</v>
      </c>
      <c r="H120" s="152">
        <f t="shared" si="4"/>
        <v>1374</v>
      </c>
      <c r="I120" s="152">
        <f t="shared" si="11"/>
        <v>2</v>
      </c>
      <c r="J120" s="185">
        <v>118.0</v>
      </c>
      <c r="K120" s="185" t="s">
        <v>606</v>
      </c>
      <c r="L120" s="152">
        <f t="shared" si="5"/>
        <v>1373</v>
      </c>
      <c r="M120" s="152">
        <f t="shared" si="12"/>
        <v>1</v>
      </c>
      <c r="N120" s="152">
        <f t="shared" si="6"/>
        <v>1</v>
      </c>
      <c r="O120" s="145">
        <f t="shared" si="7"/>
        <v>1</v>
      </c>
      <c r="Q120" s="152">
        <f t="shared" si="8"/>
        <v>1374</v>
      </c>
      <c r="R120" s="152">
        <f t="shared" si="9"/>
        <v>1374.64</v>
      </c>
      <c r="S120" s="152">
        <f t="shared" si="10"/>
        <v>-0.64</v>
      </c>
    </row>
    <row r="121" ht="15.75" customHeight="1">
      <c r="B121" s="145">
        <v>119.0</v>
      </c>
      <c r="C121" s="6" t="str">
        <f t="shared" si="1"/>
        <v>0:22:56</v>
      </c>
      <c r="D121" s="154" t="str">
        <f t="shared" si="2"/>
        <v>00:22:56.180</v>
      </c>
      <c r="E121" s="152">
        <f t="shared" si="3"/>
        <v>1376</v>
      </c>
      <c r="F121" s="185">
        <v>119.0</v>
      </c>
      <c r="G121" s="185" t="s">
        <v>607</v>
      </c>
      <c r="H121" s="152">
        <f t="shared" si="4"/>
        <v>1376</v>
      </c>
      <c r="I121" s="152">
        <f t="shared" si="11"/>
        <v>2</v>
      </c>
      <c r="J121" s="185">
        <v>119.0</v>
      </c>
      <c r="K121" s="185" t="s">
        <v>608</v>
      </c>
      <c r="L121" s="152">
        <f t="shared" si="5"/>
        <v>1376</v>
      </c>
      <c r="M121" s="152">
        <f t="shared" si="12"/>
        <v>3</v>
      </c>
      <c r="N121" s="152">
        <f t="shared" si="6"/>
        <v>0</v>
      </c>
      <c r="O121" s="145">
        <f t="shared" si="7"/>
        <v>0</v>
      </c>
      <c r="Q121" s="152">
        <f t="shared" si="8"/>
        <v>1376</v>
      </c>
      <c r="R121" s="152">
        <f t="shared" si="9"/>
        <v>1377.64</v>
      </c>
      <c r="S121" s="152">
        <f t="shared" si="10"/>
        <v>-1.64</v>
      </c>
    </row>
    <row r="122" ht="15.75" customHeight="1">
      <c r="B122" s="145">
        <v>120.0</v>
      </c>
      <c r="C122" s="6" t="str">
        <f t="shared" si="1"/>
        <v>0:22:57</v>
      </c>
      <c r="D122" s="154" t="str">
        <f t="shared" si="2"/>
        <v>00:22:57.370</v>
      </c>
      <c r="E122" s="152">
        <f t="shared" si="3"/>
        <v>1377</v>
      </c>
      <c r="F122" s="185">
        <v>120.0</v>
      </c>
      <c r="G122" s="185" t="s">
        <v>609</v>
      </c>
      <c r="H122" s="152">
        <f t="shared" si="4"/>
        <v>1377</v>
      </c>
      <c r="I122" s="187">
        <f t="shared" si="11"/>
        <v>1</v>
      </c>
      <c r="J122" s="185">
        <v>120.0</v>
      </c>
      <c r="K122" s="185" t="s">
        <v>610</v>
      </c>
      <c r="L122" s="152">
        <f t="shared" si="5"/>
        <v>1377</v>
      </c>
      <c r="M122" s="152">
        <f t="shared" si="12"/>
        <v>1</v>
      </c>
      <c r="N122" s="152">
        <f t="shared" si="6"/>
        <v>0</v>
      </c>
      <c r="O122" s="145">
        <f t="shared" si="7"/>
        <v>0</v>
      </c>
      <c r="Q122" s="152">
        <f t="shared" si="8"/>
        <v>1377</v>
      </c>
      <c r="R122" s="152">
        <f t="shared" si="9"/>
        <v>1378.64</v>
      </c>
      <c r="S122" s="152">
        <f t="shared" si="10"/>
        <v>-1.64</v>
      </c>
    </row>
    <row r="123" ht="15.75" customHeight="1">
      <c r="B123" s="145">
        <v>121.0</v>
      </c>
      <c r="C123" s="6" t="str">
        <f t="shared" si="1"/>
        <v>0:22:59</v>
      </c>
      <c r="D123" s="154" t="str">
        <f t="shared" si="2"/>
        <v>00:22:59.300</v>
      </c>
      <c r="E123" s="152">
        <f t="shared" si="3"/>
        <v>1379</v>
      </c>
      <c r="F123" s="185">
        <v>121.0</v>
      </c>
      <c r="G123" s="185" t="s">
        <v>611</v>
      </c>
      <c r="H123" s="152">
        <f t="shared" si="4"/>
        <v>1379</v>
      </c>
      <c r="I123" s="152">
        <f t="shared" si="11"/>
        <v>2</v>
      </c>
      <c r="J123" s="185">
        <v>121.0</v>
      </c>
      <c r="K123" s="185" t="s">
        <v>612</v>
      </c>
      <c r="L123" s="152">
        <f t="shared" si="5"/>
        <v>1379</v>
      </c>
      <c r="M123" s="152">
        <f t="shared" si="12"/>
        <v>2</v>
      </c>
      <c r="N123" s="152">
        <f t="shared" si="6"/>
        <v>0</v>
      </c>
      <c r="O123" s="145">
        <f t="shared" si="7"/>
        <v>0</v>
      </c>
      <c r="Q123" s="152">
        <f t="shared" si="8"/>
        <v>1379</v>
      </c>
      <c r="R123" s="152">
        <f t="shared" si="9"/>
        <v>1380.64</v>
      </c>
      <c r="S123" s="152">
        <f t="shared" si="10"/>
        <v>-1.64</v>
      </c>
    </row>
    <row r="124" ht="15.75" customHeight="1">
      <c r="B124" s="145">
        <v>122.0</v>
      </c>
      <c r="C124" s="6" t="str">
        <f t="shared" si="1"/>
        <v>0:23:00</v>
      </c>
      <c r="D124" s="154" t="str">
        <f t="shared" si="2"/>
        <v>00:23:00.010</v>
      </c>
      <c r="E124" s="152">
        <f t="shared" si="3"/>
        <v>1380</v>
      </c>
      <c r="F124" s="185">
        <v>122.0</v>
      </c>
      <c r="G124" s="185" t="s">
        <v>613</v>
      </c>
      <c r="H124" s="152">
        <f t="shared" si="4"/>
        <v>1380</v>
      </c>
      <c r="I124" s="152">
        <f t="shared" si="11"/>
        <v>1</v>
      </c>
      <c r="J124" s="185">
        <v>122.0</v>
      </c>
      <c r="K124" s="185" t="s">
        <v>614</v>
      </c>
      <c r="L124" s="152">
        <f t="shared" si="5"/>
        <v>1380</v>
      </c>
      <c r="M124" s="152">
        <f t="shared" si="12"/>
        <v>1</v>
      </c>
      <c r="N124" s="152">
        <f t="shared" si="6"/>
        <v>0</v>
      </c>
      <c r="O124" s="145">
        <f t="shared" si="7"/>
        <v>0</v>
      </c>
      <c r="Q124" s="152">
        <f t="shared" si="8"/>
        <v>1380</v>
      </c>
      <c r="R124" s="152">
        <f t="shared" si="9"/>
        <v>1381.64</v>
      </c>
      <c r="S124" s="152">
        <f t="shared" si="10"/>
        <v>-1.64</v>
      </c>
    </row>
    <row r="125" ht="15.75" customHeight="1">
      <c r="B125" s="145">
        <v>123.0</v>
      </c>
      <c r="C125" s="6" t="str">
        <f t="shared" si="1"/>
        <v>0:23:05</v>
      </c>
      <c r="D125" s="154" t="str">
        <f t="shared" si="2"/>
        <v>00:23:05.470</v>
      </c>
      <c r="E125" s="152">
        <f t="shared" si="3"/>
        <v>1385</v>
      </c>
      <c r="F125" s="185">
        <v>123.0</v>
      </c>
      <c r="G125" s="185" t="s">
        <v>615</v>
      </c>
      <c r="H125" s="152">
        <f t="shared" si="4"/>
        <v>1385</v>
      </c>
      <c r="I125" s="152">
        <f t="shared" si="11"/>
        <v>5</v>
      </c>
      <c r="J125" s="185">
        <v>123.0</v>
      </c>
      <c r="K125" s="185" t="s">
        <v>616</v>
      </c>
      <c r="L125" s="152">
        <f t="shared" si="5"/>
        <v>1386</v>
      </c>
      <c r="M125" s="152">
        <f t="shared" si="12"/>
        <v>6</v>
      </c>
      <c r="N125" s="152">
        <f t="shared" si="6"/>
        <v>-1</v>
      </c>
      <c r="O125" s="145">
        <f t="shared" si="7"/>
        <v>1</v>
      </c>
      <c r="Q125" s="152">
        <f t="shared" si="8"/>
        <v>1385</v>
      </c>
      <c r="R125" s="152">
        <f t="shared" si="9"/>
        <v>1387.64</v>
      </c>
      <c r="S125" s="152">
        <f t="shared" si="10"/>
        <v>-2.64</v>
      </c>
    </row>
    <row r="126" ht="15.75" customHeight="1">
      <c r="B126" s="145">
        <v>124.0</v>
      </c>
      <c r="C126" s="6" t="str">
        <f t="shared" si="1"/>
        <v>0:23:06</v>
      </c>
      <c r="D126" s="154" t="str">
        <f t="shared" si="2"/>
        <v>00:23:06.370</v>
      </c>
      <c r="E126" s="152">
        <f t="shared" si="3"/>
        <v>1386</v>
      </c>
      <c r="F126" s="185">
        <v>124.0</v>
      </c>
      <c r="G126" s="185" t="s">
        <v>617</v>
      </c>
      <c r="H126" s="152">
        <f t="shared" si="4"/>
        <v>1386</v>
      </c>
      <c r="I126" s="152">
        <f t="shared" si="11"/>
        <v>1</v>
      </c>
      <c r="J126" s="185">
        <v>124.0</v>
      </c>
      <c r="K126" s="185" t="s">
        <v>618</v>
      </c>
      <c r="L126" s="152">
        <f t="shared" si="5"/>
        <v>1386</v>
      </c>
      <c r="M126" s="152">
        <f t="shared" si="12"/>
        <v>0</v>
      </c>
      <c r="N126" s="152">
        <f t="shared" si="6"/>
        <v>0</v>
      </c>
      <c r="O126" s="145">
        <f t="shared" si="7"/>
        <v>0</v>
      </c>
      <c r="Q126" s="152">
        <f t="shared" si="8"/>
        <v>1386</v>
      </c>
      <c r="R126" s="152">
        <f t="shared" si="9"/>
        <v>1387.64</v>
      </c>
      <c r="S126" s="152">
        <f t="shared" si="10"/>
        <v>-1.64</v>
      </c>
    </row>
    <row r="127" ht="15.75" customHeight="1">
      <c r="B127" s="145">
        <v>125.0</v>
      </c>
      <c r="C127" s="6" t="str">
        <f t="shared" si="1"/>
        <v>0:23:09</v>
      </c>
      <c r="D127" s="154" t="str">
        <f t="shared" si="2"/>
        <v>00:23:09.180</v>
      </c>
      <c r="E127" s="152">
        <f t="shared" si="3"/>
        <v>1389</v>
      </c>
      <c r="F127" s="185">
        <v>125.0</v>
      </c>
      <c r="G127" s="185" t="s">
        <v>619</v>
      </c>
      <c r="H127" s="152">
        <f t="shared" si="4"/>
        <v>1389</v>
      </c>
      <c r="I127" s="152">
        <f t="shared" si="11"/>
        <v>3</v>
      </c>
      <c r="J127" s="185">
        <v>125.0</v>
      </c>
      <c r="K127" s="185" t="s">
        <v>620</v>
      </c>
      <c r="L127" s="152">
        <f t="shared" si="5"/>
        <v>1389</v>
      </c>
      <c r="M127" s="152">
        <f t="shared" si="12"/>
        <v>3</v>
      </c>
      <c r="N127" s="152">
        <f t="shared" si="6"/>
        <v>0</v>
      </c>
      <c r="O127" s="145">
        <f t="shared" si="7"/>
        <v>0</v>
      </c>
      <c r="Q127" s="152">
        <f t="shared" si="8"/>
        <v>1389</v>
      </c>
      <c r="R127" s="152">
        <f t="shared" si="9"/>
        <v>1390.64</v>
      </c>
      <c r="S127" s="152">
        <f t="shared" si="10"/>
        <v>-1.64</v>
      </c>
    </row>
    <row r="128" ht="15.75" customHeight="1">
      <c r="B128" s="145">
        <v>126.0</v>
      </c>
      <c r="C128" s="6" t="str">
        <f t="shared" si="1"/>
        <v>0:23:13</v>
      </c>
      <c r="D128" s="154" t="str">
        <f t="shared" si="2"/>
        <v>00:23:12.750</v>
      </c>
      <c r="E128" s="152">
        <f t="shared" si="3"/>
        <v>1393</v>
      </c>
      <c r="F128" s="185">
        <v>126.0</v>
      </c>
      <c r="G128" s="185" t="s">
        <v>621</v>
      </c>
      <c r="H128" s="152">
        <f t="shared" si="4"/>
        <v>1393</v>
      </c>
      <c r="I128" s="152">
        <f t="shared" si="11"/>
        <v>4</v>
      </c>
      <c r="J128" s="185">
        <v>126.0</v>
      </c>
      <c r="K128" s="185" t="s">
        <v>622</v>
      </c>
      <c r="L128" s="152">
        <f t="shared" si="5"/>
        <v>1393</v>
      </c>
      <c r="M128" s="152">
        <f t="shared" si="12"/>
        <v>4</v>
      </c>
      <c r="N128" s="152">
        <f t="shared" si="6"/>
        <v>0</v>
      </c>
      <c r="O128" s="145">
        <f t="shared" si="7"/>
        <v>0</v>
      </c>
      <c r="Q128" s="152">
        <f t="shared" si="8"/>
        <v>1393</v>
      </c>
      <c r="R128" s="152">
        <f t="shared" si="9"/>
        <v>1394.64</v>
      </c>
      <c r="S128" s="152">
        <f t="shared" si="10"/>
        <v>-1.64</v>
      </c>
    </row>
    <row r="129" ht="15.75" customHeight="1">
      <c r="B129" s="145">
        <v>127.0</v>
      </c>
      <c r="C129" s="6" t="str">
        <f t="shared" si="1"/>
        <v>0:23:14</v>
      </c>
      <c r="D129" s="154" t="str">
        <f t="shared" si="2"/>
        <v>00:23:13.570</v>
      </c>
      <c r="E129" s="152">
        <f t="shared" si="3"/>
        <v>1394</v>
      </c>
      <c r="F129" s="185">
        <v>127.0</v>
      </c>
      <c r="G129" s="185" t="s">
        <v>623</v>
      </c>
      <c r="H129" s="152">
        <f t="shared" si="4"/>
        <v>1394</v>
      </c>
      <c r="I129" s="152">
        <f t="shared" si="11"/>
        <v>1</v>
      </c>
      <c r="J129" s="185">
        <v>127.0</v>
      </c>
      <c r="K129" s="185" t="s">
        <v>624</v>
      </c>
      <c r="L129" s="152">
        <f t="shared" si="5"/>
        <v>1393</v>
      </c>
      <c r="M129" s="152">
        <f t="shared" si="12"/>
        <v>0</v>
      </c>
      <c r="N129" s="152">
        <f t="shared" si="6"/>
        <v>1</v>
      </c>
      <c r="O129" s="145">
        <f t="shared" si="7"/>
        <v>1</v>
      </c>
      <c r="Q129" s="152">
        <f t="shared" si="8"/>
        <v>1394</v>
      </c>
      <c r="R129" s="152">
        <f t="shared" si="9"/>
        <v>1394.64</v>
      </c>
      <c r="S129" s="152">
        <f t="shared" si="10"/>
        <v>-0.64</v>
      </c>
    </row>
    <row r="130" ht="15.75" customHeight="1">
      <c r="B130" s="145">
        <v>128.0</v>
      </c>
      <c r="C130" s="6" t="str">
        <f t="shared" si="1"/>
        <v>0:23:15</v>
      </c>
      <c r="D130" s="154" t="str">
        <f t="shared" si="2"/>
        <v>00:23:15.320</v>
      </c>
      <c r="E130" s="152">
        <f t="shared" si="3"/>
        <v>1395</v>
      </c>
      <c r="F130" s="185">
        <v>128.0</v>
      </c>
      <c r="G130" s="185" t="s">
        <v>625</v>
      </c>
      <c r="H130" s="152">
        <f t="shared" si="4"/>
        <v>1395</v>
      </c>
      <c r="I130" s="152">
        <f t="shared" si="11"/>
        <v>1</v>
      </c>
      <c r="J130" s="185">
        <v>128.0</v>
      </c>
      <c r="K130" s="185" t="s">
        <v>626</v>
      </c>
      <c r="L130" s="152">
        <f t="shared" si="5"/>
        <v>1395</v>
      </c>
      <c r="M130" s="152">
        <f t="shared" si="12"/>
        <v>2</v>
      </c>
      <c r="N130" s="152">
        <f t="shared" si="6"/>
        <v>0</v>
      </c>
      <c r="O130" s="145">
        <f t="shared" si="7"/>
        <v>0</v>
      </c>
      <c r="Q130" s="152">
        <f t="shared" si="8"/>
        <v>1395</v>
      </c>
      <c r="R130" s="152">
        <f t="shared" si="9"/>
        <v>1396.64</v>
      </c>
      <c r="S130" s="152">
        <f t="shared" si="10"/>
        <v>-1.64</v>
      </c>
    </row>
    <row r="131" ht="15.75" customHeight="1">
      <c r="B131" s="145">
        <v>129.0</v>
      </c>
      <c r="C131" s="6" t="str">
        <f t="shared" si="1"/>
        <v>0:23:18</v>
      </c>
      <c r="D131" s="154" t="str">
        <f t="shared" si="2"/>
        <v>00:23:17.840</v>
      </c>
      <c r="E131" s="152">
        <f t="shared" si="3"/>
        <v>1398</v>
      </c>
      <c r="F131" s="185">
        <v>129.0</v>
      </c>
      <c r="G131" s="185" t="s">
        <v>627</v>
      </c>
      <c r="H131" s="152">
        <f t="shared" si="4"/>
        <v>1398</v>
      </c>
      <c r="I131" s="152">
        <f t="shared" si="11"/>
        <v>3</v>
      </c>
      <c r="J131" s="185">
        <v>129.0</v>
      </c>
      <c r="K131" s="185" t="s">
        <v>628</v>
      </c>
      <c r="L131" s="152">
        <f t="shared" si="5"/>
        <v>1398</v>
      </c>
      <c r="M131" s="152">
        <f t="shared" si="12"/>
        <v>3</v>
      </c>
      <c r="N131" s="152">
        <f t="shared" si="6"/>
        <v>0</v>
      </c>
      <c r="O131" s="145">
        <f t="shared" si="7"/>
        <v>0</v>
      </c>
      <c r="Q131" s="152">
        <f t="shared" si="8"/>
        <v>1398</v>
      </c>
      <c r="R131" s="152">
        <f t="shared" si="9"/>
        <v>1399.64</v>
      </c>
      <c r="S131" s="152">
        <f t="shared" si="10"/>
        <v>-1.64</v>
      </c>
    </row>
    <row r="132" ht="15.75" customHeight="1">
      <c r="B132" s="145">
        <v>130.0</v>
      </c>
      <c r="C132" s="6" t="str">
        <f t="shared" si="1"/>
        <v>0:23:19</v>
      </c>
      <c r="D132" s="154" t="str">
        <f t="shared" si="2"/>
        <v>00:23:19.210</v>
      </c>
      <c r="E132" s="152">
        <f t="shared" si="3"/>
        <v>1399</v>
      </c>
      <c r="F132" s="185">
        <v>130.0</v>
      </c>
      <c r="G132" s="185" t="s">
        <v>629</v>
      </c>
      <c r="H132" s="152">
        <f t="shared" si="4"/>
        <v>1399</v>
      </c>
      <c r="I132" s="152">
        <f t="shared" si="11"/>
        <v>1</v>
      </c>
      <c r="J132" s="185">
        <v>130.0</v>
      </c>
      <c r="K132" s="185" t="s">
        <v>630</v>
      </c>
      <c r="L132" s="152">
        <f t="shared" si="5"/>
        <v>1399</v>
      </c>
      <c r="M132" s="152">
        <f t="shared" si="12"/>
        <v>1</v>
      </c>
      <c r="N132" s="152">
        <f t="shared" si="6"/>
        <v>0</v>
      </c>
      <c r="O132" s="145">
        <f t="shared" si="7"/>
        <v>0</v>
      </c>
      <c r="Q132" s="152">
        <f t="shared" si="8"/>
        <v>1399</v>
      </c>
      <c r="R132" s="152">
        <f t="shared" si="9"/>
        <v>1400.64</v>
      </c>
      <c r="S132" s="152">
        <f t="shared" si="10"/>
        <v>-1.64</v>
      </c>
    </row>
    <row r="133" ht="15.75" customHeight="1">
      <c r="B133" s="145">
        <v>131.0</v>
      </c>
      <c r="C133" s="6" t="str">
        <f t="shared" si="1"/>
        <v>0:23:24</v>
      </c>
      <c r="D133" s="154" t="str">
        <f t="shared" si="2"/>
        <v>00:23:23.560</v>
      </c>
      <c r="E133" s="152">
        <f t="shared" si="3"/>
        <v>1404</v>
      </c>
      <c r="F133" s="185">
        <v>131.0</v>
      </c>
      <c r="G133" s="185" t="s">
        <v>631</v>
      </c>
      <c r="H133" s="152">
        <f t="shared" si="4"/>
        <v>1404</v>
      </c>
      <c r="I133" s="152">
        <f t="shared" si="11"/>
        <v>5</v>
      </c>
      <c r="J133" s="185">
        <v>131.0</v>
      </c>
      <c r="K133" s="185" t="s">
        <v>632</v>
      </c>
      <c r="L133" s="152">
        <f t="shared" si="5"/>
        <v>1403</v>
      </c>
      <c r="M133" s="152">
        <f t="shared" si="12"/>
        <v>4</v>
      </c>
      <c r="N133" s="152">
        <f t="shared" si="6"/>
        <v>1</v>
      </c>
      <c r="O133" s="145">
        <f t="shared" si="7"/>
        <v>1</v>
      </c>
      <c r="Q133" s="152">
        <f t="shared" si="8"/>
        <v>1404</v>
      </c>
      <c r="R133" s="152">
        <f t="shared" si="9"/>
        <v>1404.64</v>
      </c>
      <c r="S133" s="152">
        <f t="shared" si="10"/>
        <v>-0.64</v>
      </c>
    </row>
    <row r="134" ht="15.75" customHeight="1">
      <c r="B134" s="145">
        <v>132.0</v>
      </c>
      <c r="C134" s="6" t="str">
        <f t="shared" si="1"/>
        <v>0:23:28</v>
      </c>
      <c r="D134" s="154" t="str">
        <f t="shared" si="2"/>
        <v>00:23:27.590</v>
      </c>
      <c r="E134" s="152">
        <f t="shared" si="3"/>
        <v>1408</v>
      </c>
      <c r="F134" s="185">
        <v>132.0</v>
      </c>
      <c r="G134" s="185" t="s">
        <v>633</v>
      </c>
      <c r="H134" s="152">
        <f t="shared" si="4"/>
        <v>1408</v>
      </c>
      <c r="I134" s="152">
        <f t="shared" si="11"/>
        <v>4</v>
      </c>
      <c r="J134" s="185">
        <v>132.0</v>
      </c>
      <c r="K134" s="185" t="s">
        <v>634</v>
      </c>
      <c r="L134" s="152">
        <f t="shared" si="5"/>
        <v>1408</v>
      </c>
      <c r="M134" s="152">
        <f t="shared" si="12"/>
        <v>5</v>
      </c>
      <c r="N134" s="152">
        <f t="shared" si="6"/>
        <v>0</v>
      </c>
      <c r="O134" s="145">
        <f t="shared" si="7"/>
        <v>0</v>
      </c>
      <c r="Q134" s="152">
        <f t="shared" si="8"/>
        <v>1408</v>
      </c>
      <c r="R134" s="152">
        <f t="shared" si="9"/>
        <v>1409.64</v>
      </c>
      <c r="S134" s="152">
        <f t="shared" si="10"/>
        <v>-1.64</v>
      </c>
    </row>
    <row r="135" ht="15.75" customHeight="1">
      <c r="B135" s="145">
        <v>133.0</v>
      </c>
      <c r="C135" s="6" t="str">
        <f t="shared" si="1"/>
        <v>0:23:29</v>
      </c>
      <c r="D135" s="154" t="str">
        <f t="shared" si="2"/>
        <v>00:23:28.650</v>
      </c>
      <c r="E135" s="152">
        <f t="shared" si="3"/>
        <v>1409</v>
      </c>
      <c r="F135" s="185">
        <v>133.0</v>
      </c>
      <c r="G135" s="185" t="s">
        <v>635</v>
      </c>
      <c r="H135" s="152">
        <f t="shared" si="4"/>
        <v>1409</v>
      </c>
      <c r="I135" s="152">
        <f t="shared" si="11"/>
        <v>1</v>
      </c>
      <c r="J135" s="185">
        <v>133.0</v>
      </c>
      <c r="K135" s="185" t="s">
        <v>636</v>
      </c>
      <c r="L135" s="152">
        <f t="shared" si="5"/>
        <v>1408</v>
      </c>
      <c r="M135" s="152">
        <f t="shared" si="12"/>
        <v>0</v>
      </c>
      <c r="N135" s="152">
        <f t="shared" si="6"/>
        <v>1</v>
      </c>
      <c r="O135" s="145">
        <f t="shared" si="7"/>
        <v>1</v>
      </c>
      <c r="Q135" s="152">
        <f t="shared" si="8"/>
        <v>1409</v>
      </c>
      <c r="R135" s="152">
        <f t="shared" si="9"/>
        <v>1409.64</v>
      </c>
      <c r="S135" s="152">
        <f t="shared" si="10"/>
        <v>-0.64</v>
      </c>
    </row>
    <row r="136" ht="15.75" customHeight="1">
      <c r="B136" s="145">
        <v>134.0</v>
      </c>
      <c r="C136" s="6" t="str">
        <f t="shared" si="1"/>
        <v>0:23:29</v>
      </c>
      <c r="D136" s="154" t="str">
        <f t="shared" si="2"/>
        <v>00:23:29.490</v>
      </c>
      <c r="E136" s="152">
        <f t="shared" si="3"/>
        <v>1409</v>
      </c>
      <c r="F136" s="185">
        <v>134.0</v>
      </c>
      <c r="G136" s="185" t="s">
        <v>637</v>
      </c>
      <c r="H136" s="152">
        <f t="shared" si="4"/>
        <v>1409</v>
      </c>
      <c r="I136" s="152">
        <f t="shared" si="11"/>
        <v>0</v>
      </c>
      <c r="J136" s="185">
        <v>134.0</v>
      </c>
      <c r="K136" s="185" t="s">
        <v>638</v>
      </c>
      <c r="L136" s="152">
        <f t="shared" si="5"/>
        <v>1409</v>
      </c>
      <c r="M136" s="152">
        <f t="shared" si="12"/>
        <v>1</v>
      </c>
      <c r="N136" s="152">
        <f t="shared" si="6"/>
        <v>0</v>
      </c>
      <c r="O136" s="145">
        <f t="shared" si="7"/>
        <v>0</v>
      </c>
      <c r="Q136" s="152">
        <f t="shared" si="8"/>
        <v>1409</v>
      </c>
      <c r="R136" s="152">
        <f t="shared" si="9"/>
        <v>1410.64</v>
      </c>
      <c r="S136" s="152">
        <f t="shared" si="10"/>
        <v>-1.64</v>
      </c>
    </row>
    <row r="137" ht="15.75" customHeight="1">
      <c r="B137" s="145">
        <v>135.0</v>
      </c>
      <c r="C137" s="6" t="str">
        <f t="shared" si="1"/>
        <v>0:23:36</v>
      </c>
      <c r="D137" s="154" t="str">
        <f t="shared" si="2"/>
        <v>00:23:35.600</v>
      </c>
      <c r="E137" s="152">
        <f t="shared" si="3"/>
        <v>1416</v>
      </c>
      <c r="F137" s="185">
        <v>135.0</v>
      </c>
      <c r="G137" s="185" t="s">
        <v>639</v>
      </c>
      <c r="H137" s="152">
        <f t="shared" si="4"/>
        <v>1416</v>
      </c>
      <c r="I137" s="152">
        <f t="shared" si="11"/>
        <v>7</v>
      </c>
      <c r="J137" s="185">
        <v>135.0</v>
      </c>
      <c r="K137" s="185" t="s">
        <v>640</v>
      </c>
      <c r="L137" s="152">
        <f t="shared" si="5"/>
        <v>1416</v>
      </c>
      <c r="M137" s="152">
        <f t="shared" si="12"/>
        <v>7</v>
      </c>
      <c r="N137" s="152">
        <f t="shared" si="6"/>
        <v>0</v>
      </c>
      <c r="O137" s="145">
        <f t="shared" si="7"/>
        <v>0</v>
      </c>
      <c r="Q137" s="152">
        <f t="shared" si="8"/>
        <v>1416</v>
      </c>
      <c r="R137" s="152">
        <f t="shared" si="9"/>
        <v>1417.64</v>
      </c>
      <c r="S137" s="152">
        <f t="shared" si="10"/>
        <v>-1.64</v>
      </c>
    </row>
    <row r="138" ht="15.75" customHeight="1">
      <c r="B138" s="145">
        <v>136.0</v>
      </c>
      <c r="C138" s="6" t="str">
        <f t="shared" si="1"/>
        <v>0:23:37</v>
      </c>
      <c r="D138" s="154" t="str">
        <f t="shared" si="2"/>
        <v>00:23:36.620</v>
      </c>
      <c r="E138" s="152">
        <f t="shared" si="3"/>
        <v>1417</v>
      </c>
      <c r="F138" s="185">
        <v>136.0</v>
      </c>
      <c r="G138" s="185" t="s">
        <v>641</v>
      </c>
      <c r="H138" s="152">
        <f t="shared" si="4"/>
        <v>1417</v>
      </c>
      <c r="I138" s="152">
        <f t="shared" si="11"/>
        <v>1</v>
      </c>
      <c r="J138" s="185">
        <v>136.0</v>
      </c>
      <c r="K138" s="185" t="s">
        <v>642</v>
      </c>
      <c r="L138" s="152">
        <f t="shared" si="5"/>
        <v>1416</v>
      </c>
      <c r="M138" s="152">
        <f t="shared" si="12"/>
        <v>0</v>
      </c>
      <c r="N138" s="152">
        <f t="shared" si="6"/>
        <v>1</v>
      </c>
      <c r="O138" s="145">
        <f t="shared" si="7"/>
        <v>1</v>
      </c>
      <c r="Q138" s="152">
        <f t="shared" si="8"/>
        <v>1417</v>
      </c>
      <c r="R138" s="152">
        <f t="shared" si="9"/>
        <v>1417.64</v>
      </c>
      <c r="S138" s="152">
        <f t="shared" si="10"/>
        <v>-0.64</v>
      </c>
    </row>
    <row r="139" ht="15.75" customHeight="1">
      <c r="B139" s="145">
        <v>137.0</v>
      </c>
      <c r="C139" s="6" t="str">
        <f t="shared" si="1"/>
        <v>0:23:37</v>
      </c>
      <c r="D139" s="154" t="str">
        <f t="shared" si="2"/>
        <v>00:23:37.480</v>
      </c>
      <c r="E139" s="152">
        <f t="shared" si="3"/>
        <v>1417</v>
      </c>
      <c r="F139" s="185">
        <v>137.0</v>
      </c>
      <c r="G139" s="185" t="s">
        <v>643</v>
      </c>
      <c r="H139" s="152">
        <f t="shared" si="4"/>
        <v>1417</v>
      </c>
      <c r="I139" s="152">
        <f t="shared" si="11"/>
        <v>0</v>
      </c>
      <c r="J139" s="185">
        <v>137.0</v>
      </c>
      <c r="K139" s="185" t="s">
        <v>644</v>
      </c>
      <c r="L139" s="152">
        <f t="shared" si="5"/>
        <v>1417</v>
      </c>
      <c r="M139" s="152">
        <f t="shared" si="12"/>
        <v>1</v>
      </c>
      <c r="N139" s="152">
        <f t="shared" si="6"/>
        <v>0</v>
      </c>
      <c r="O139" s="145">
        <f t="shared" si="7"/>
        <v>0</v>
      </c>
      <c r="Q139" s="152">
        <f t="shared" si="8"/>
        <v>1417</v>
      </c>
      <c r="R139" s="152">
        <f t="shared" si="9"/>
        <v>1418.64</v>
      </c>
      <c r="S139" s="152">
        <f t="shared" si="10"/>
        <v>-1.64</v>
      </c>
    </row>
    <row r="140" ht="15.75" customHeight="1">
      <c r="B140" s="145">
        <v>138.0</v>
      </c>
      <c r="C140" s="6" t="str">
        <f t="shared" si="1"/>
        <v>0:23:38</v>
      </c>
      <c r="D140" s="154" t="str">
        <f t="shared" si="2"/>
        <v>00:23:37.810</v>
      </c>
      <c r="E140" s="152">
        <f t="shared" si="3"/>
        <v>1418</v>
      </c>
      <c r="F140" s="185">
        <v>138.0</v>
      </c>
      <c r="G140" s="185" t="s">
        <v>645</v>
      </c>
      <c r="H140" s="152">
        <f t="shared" si="4"/>
        <v>1418</v>
      </c>
      <c r="I140" s="152">
        <f t="shared" si="11"/>
        <v>1</v>
      </c>
      <c r="J140" s="185">
        <v>138.0</v>
      </c>
      <c r="K140" s="185" t="s">
        <v>646</v>
      </c>
      <c r="L140" s="152">
        <f t="shared" si="5"/>
        <v>1418</v>
      </c>
      <c r="M140" s="152">
        <f t="shared" si="12"/>
        <v>1</v>
      </c>
      <c r="N140" s="152">
        <f t="shared" si="6"/>
        <v>0</v>
      </c>
      <c r="O140" s="145">
        <f t="shared" si="7"/>
        <v>0</v>
      </c>
      <c r="Q140" s="152">
        <f t="shared" si="8"/>
        <v>1418</v>
      </c>
      <c r="R140" s="152">
        <f t="shared" si="9"/>
        <v>1419.64</v>
      </c>
      <c r="S140" s="152">
        <f t="shared" si="10"/>
        <v>-1.64</v>
      </c>
    </row>
    <row r="141" ht="15.75" customHeight="1">
      <c r="B141" s="145">
        <v>139.0</v>
      </c>
      <c r="C141" s="6" t="str">
        <f t="shared" si="1"/>
        <v>0:23:43</v>
      </c>
      <c r="D141" s="154" t="str">
        <f>IF(D$2=1,G141,#REF!)</f>
        <v>00:23:42.630</v>
      </c>
      <c r="E141" s="152">
        <f t="shared" si="3"/>
        <v>1423</v>
      </c>
      <c r="F141" s="185">
        <v>139.0</v>
      </c>
      <c r="G141" s="185" t="s">
        <v>647</v>
      </c>
      <c r="H141" s="152">
        <f t="shared" si="4"/>
        <v>1423</v>
      </c>
      <c r="I141" s="152">
        <f t="shared" si="11"/>
        <v>5</v>
      </c>
      <c r="J141" s="185">
        <v>139.0</v>
      </c>
      <c r="K141" s="185" t="s">
        <v>648</v>
      </c>
      <c r="L141" s="152">
        <f t="shared" si="5"/>
        <v>1422</v>
      </c>
      <c r="M141" s="152">
        <f t="shared" si="12"/>
        <v>4</v>
      </c>
      <c r="N141" s="152">
        <f t="shared" si="6"/>
        <v>1</v>
      </c>
      <c r="O141" s="145">
        <f t="shared" si="7"/>
        <v>1</v>
      </c>
      <c r="Q141" s="152">
        <f t="shared" si="8"/>
        <v>1423</v>
      </c>
      <c r="R141" s="152">
        <f t="shared" si="9"/>
        <v>1423.64</v>
      </c>
      <c r="S141" s="152">
        <f t="shared" si="10"/>
        <v>-0.64</v>
      </c>
    </row>
    <row r="142" ht="15.75" customHeight="1">
      <c r="B142" s="145">
        <v>140.0</v>
      </c>
      <c r="C142" s="6" t="str">
        <f t="shared" si="1"/>
        <v>0:23:53</v>
      </c>
      <c r="D142" s="154" t="str">
        <f t="shared" ref="D142:D401" si="13">IF(D$2=1,G142,K141)</f>
        <v>00:23:52.520</v>
      </c>
      <c r="E142" s="152">
        <f t="shared" si="3"/>
        <v>1433</v>
      </c>
      <c r="F142" s="185">
        <v>140.0</v>
      </c>
      <c r="G142" s="185" t="s">
        <v>649</v>
      </c>
      <c r="H142" s="152">
        <f t="shared" si="4"/>
        <v>1433</v>
      </c>
      <c r="I142" s="152">
        <f t="shared" si="11"/>
        <v>10</v>
      </c>
      <c r="J142" s="185">
        <v>140.0</v>
      </c>
      <c r="K142" s="185" t="s">
        <v>650</v>
      </c>
      <c r="L142" s="152">
        <f t="shared" si="5"/>
        <v>1432</v>
      </c>
      <c r="M142" s="152">
        <f t="shared" si="12"/>
        <v>10</v>
      </c>
      <c r="N142" s="152">
        <f t="shared" si="6"/>
        <v>1</v>
      </c>
      <c r="O142" s="145">
        <f t="shared" si="7"/>
        <v>1</v>
      </c>
      <c r="Q142" s="152">
        <f t="shared" si="8"/>
        <v>1433</v>
      </c>
      <c r="R142" s="152">
        <f t="shared" si="9"/>
        <v>1433.64</v>
      </c>
      <c r="S142" s="152">
        <f t="shared" si="10"/>
        <v>-0.64</v>
      </c>
    </row>
    <row r="143" ht="15.75" customHeight="1">
      <c r="B143" s="145">
        <v>141.0</v>
      </c>
      <c r="C143" s="6" t="str">
        <f t="shared" si="1"/>
        <v>0:23:54</v>
      </c>
      <c r="D143" s="154" t="str">
        <f t="shared" si="13"/>
        <v>00:23:53.650</v>
      </c>
      <c r="E143" s="152">
        <f t="shared" si="3"/>
        <v>1434</v>
      </c>
      <c r="F143" s="185">
        <v>141.0</v>
      </c>
      <c r="G143" s="185" t="s">
        <v>651</v>
      </c>
      <c r="H143" s="152">
        <f t="shared" si="4"/>
        <v>1434</v>
      </c>
      <c r="I143" s="152">
        <f t="shared" si="11"/>
        <v>1</v>
      </c>
      <c r="J143" s="185">
        <v>141.0</v>
      </c>
      <c r="K143" s="185" t="s">
        <v>652</v>
      </c>
      <c r="L143" s="152">
        <f t="shared" si="5"/>
        <v>1433</v>
      </c>
      <c r="M143" s="152">
        <f t="shared" si="12"/>
        <v>1</v>
      </c>
      <c r="N143" s="152">
        <f t="shared" si="6"/>
        <v>1</v>
      </c>
      <c r="O143" s="145">
        <f t="shared" si="7"/>
        <v>1</v>
      </c>
      <c r="Q143" s="152">
        <f t="shared" si="8"/>
        <v>1434</v>
      </c>
      <c r="R143" s="152">
        <f t="shared" si="9"/>
        <v>1434.64</v>
      </c>
      <c r="S143" s="152">
        <f t="shared" si="10"/>
        <v>-0.64</v>
      </c>
    </row>
    <row r="144" ht="15.75" customHeight="1">
      <c r="B144" s="145">
        <v>142.0</v>
      </c>
      <c r="C144" s="6" t="str">
        <f t="shared" si="1"/>
        <v>0:23:54</v>
      </c>
      <c r="D144" s="154" t="str">
        <f t="shared" si="13"/>
        <v>00:23:54.370</v>
      </c>
      <c r="E144" s="152">
        <f t="shared" si="3"/>
        <v>1434</v>
      </c>
      <c r="F144" s="185">
        <v>142.0</v>
      </c>
      <c r="G144" s="185" t="s">
        <v>653</v>
      </c>
      <c r="H144" s="152">
        <f t="shared" si="4"/>
        <v>1434</v>
      </c>
      <c r="I144" s="152">
        <f t="shared" si="11"/>
        <v>0</v>
      </c>
      <c r="J144" s="185">
        <v>142.0</v>
      </c>
      <c r="K144" s="185" t="s">
        <v>654</v>
      </c>
      <c r="L144" s="152">
        <f t="shared" si="5"/>
        <v>1434</v>
      </c>
      <c r="M144" s="152">
        <f t="shared" si="12"/>
        <v>1</v>
      </c>
      <c r="N144" s="152">
        <f t="shared" si="6"/>
        <v>0</v>
      </c>
      <c r="O144" s="145">
        <f t="shared" si="7"/>
        <v>0</v>
      </c>
      <c r="Q144" s="152">
        <f t="shared" si="8"/>
        <v>1434</v>
      </c>
      <c r="R144" s="152">
        <f t="shared" si="9"/>
        <v>1435.64</v>
      </c>
      <c r="S144" s="152">
        <f t="shared" si="10"/>
        <v>-1.64</v>
      </c>
    </row>
    <row r="145" ht="15.75" customHeight="1">
      <c r="B145" s="145">
        <v>143.0</v>
      </c>
      <c r="C145" s="6" t="str">
        <f t="shared" si="1"/>
        <v>0:24:05</v>
      </c>
      <c r="D145" s="154" t="str">
        <f t="shared" si="13"/>
        <v>00:24:05.060</v>
      </c>
      <c r="E145" s="152">
        <f t="shared" si="3"/>
        <v>1445</v>
      </c>
      <c r="F145" s="185">
        <v>143.0</v>
      </c>
      <c r="G145" s="185" t="s">
        <v>655</v>
      </c>
      <c r="H145" s="152">
        <f t="shared" si="4"/>
        <v>1445</v>
      </c>
      <c r="I145" s="152">
        <f t="shared" si="11"/>
        <v>11</v>
      </c>
      <c r="J145" s="185">
        <v>143.0</v>
      </c>
      <c r="K145" s="185" t="s">
        <v>656</v>
      </c>
      <c r="L145" s="152">
        <f t="shared" si="5"/>
        <v>1444</v>
      </c>
      <c r="M145" s="152">
        <f t="shared" si="12"/>
        <v>10</v>
      </c>
      <c r="N145" s="152">
        <f t="shared" si="6"/>
        <v>1</v>
      </c>
      <c r="O145" s="145">
        <f t="shared" si="7"/>
        <v>1</v>
      </c>
      <c r="Q145" s="152">
        <f t="shared" si="8"/>
        <v>1445</v>
      </c>
      <c r="R145" s="152">
        <f t="shared" si="9"/>
        <v>1445.64</v>
      </c>
      <c r="S145" s="152">
        <f t="shared" si="10"/>
        <v>-0.64</v>
      </c>
    </row>
    <row r="146" ht="15.75" customHeight="1">
      <c r="B146" s="145">
        <v>144.0</v>
      </c>
      <c r="C146" s="6" t="str">
        <f t="shared" si="1"/>
        <v>0:24:07</v>
      </c>
      <c r="D146" s="154" t="str">
        <f t="shared" si="13"/>
        <v>00:24:06.710</v>
      </c>
      <c r="E146" s="152">
        <f t="shared" si="3"/>
        <v>1447</v>
      </c>
      <c r="F146" s="185">
        <v>144.0</v>
      </c>
      <c r="G146" s="185" t="s">
        <v>657</v>
      </c>
      <c r="H146" s="152">
        <f t="shared" si="4"/>
        <v>1447</v>
      </c>
      <c r="I146" s="152">
        <f t="shared" si="11"/>
        <v>2</v>
      </c>
      <c r="J146" s="185">
        <v>144.0</v>
      </c>
      <c r="K146" s="185" t="s">
        <v>658</v>
      </c>
      <c r="L146" s="152">
        <f t="shared" si="5"/>
        <v>1446</v>
      </c>
      <c r="M146" s="152">
        <f t="shared" si="12"/>
        <v>2</v>
      </c>
      <c r="N146" s="152">
        <f t="shared" si="6"/>
        <v>1</v>
      </c>
      <c r="O146" s="145">
        <f t="shared" si="7"/>
        <v>1</v>
      </c>
      <c r="Q146" s="152">
        <f t="shared" si="8"/>
        <v>1447</v>
      </c>
      <c r="R146" s="152">
        <f t="shared" si="9"/>
        <v>1447.64</v>
      </c>
      <c r="S146" s="152">
        <f t="shared" si="10"/>
        <v>-0.64</v>
      </c>
    </row>
    <row r="147" ht="15.75" customHeight="1">
      <c r="B147" s="145">
        <v>145.0</v>
      </c>
      <c r="C147" s="6" t="str">
        <f t="shared" si="1"/>
        <v>0:24:08</v>
      </c>
      <c r="D147" s="154" t="str">
        <f t="shared" si="13"/>
        <v>00:24:07.930</v>
      </c>
      <c r="E147" s="152">
        <f t="shared" si="3"/>
        <v>1448</v>
      </c>
      <c r="F147" s="185">
        <v>145.0</v>
      </c>
      <c r="G147" s="185" t="s">
        <v>659</v>
      </c>
      <c r="H147" s="152">
        <f t="shared" si="4"/>
        <v>1448</v>
      </c>
      <c r="I147" s="152">
        <f t="shared" si="11"/>
        <v>1</v>
      </c>
      <c r="J147" s="185">
        <v>145.0</v>
      </c>
      <c r="K147" s="185" t="s">
        <v>660</v>
      </c>
      <c r="L147" s="152">
        <f t="shared" si="5"/>
        <v>1448</v>
      </c>
      <c r="M147" s="152">
        <f t="shared" si="12"/>
        <v>2</v>
      </c>
      <c r="N147" s="152">
        <f t="shared" si="6"/>
        <v>0</v>
      </c>
      <c r="O147" s="145">
        <f t="shared" si="7"/>
        <v>0</v>
      </c>
      <c r="Q147" s="152">
        <f t="shared" si="8"/>
        <v>1448</v>
      </c>
      <c r="R147" s="152">
        <f t="shared" si="9"/>
        <v>1449.64</v>
      </c>
      <c r="S147" s="152">
        <f t="shared" si="10"/>
        <v>-1.64</v>
      </c>
    </row>
    <row r="148" ht="15.75" customHeight="1">
      <c r="B148" s="145">
        <v>146.0</v>
      </c>
      <c r="C148" s="6" t="str">
        <f t="shared" si="1"/>
        <v>0:24:09</v>
      </c>
      <c r="D148" s="154" t="str">
        <f t="shared" si="13"/>
        <v>00:24:09.180</v>
      </c>
      <c r="E148" s="152">
        <f t="shared" si="3"/>
        <v>1449</v>
      </c>
      <c r="F148" s="185">
        <v>146.0</v>
      </c>
      <c r="G148" s="185" t="s">
        <v>661</v>
      </c>
      <c r="H148" s="152">
        <f t="shared" si="4"/>
        <v>1449</v>
      </c>
      <c r="I148" s="152">
        <f t="shared" si="11"/>
        <v>1</v>
      </c>
      <c r="J148" s="185">
        <v>146.0</v>
      </c>
      <c r="K148" s="185" t="s">
        <v>662</v>
      </c>
      <c r="L148" s="152">
        <f t="shared" si="5"/>
        <v>1449</v>
      </c>
      <c r="M148" s="152">
        <f t="shared" si="12"/>
        <v>1</v>
      </c>
      <c r="N148" s="152">
        <f t="shared" si="6"/>
        <v>0</v>
      </c>
      <c r="O148" s="145">
        <f t="shared" si="7"/>
        <v>0</v>
      </c>
      <c r="Q148" s="152">
        <f t="shared" si="8"/>
        <v>1449</v>
      </c>
      <c r="R148" s="152">
        <f t="shared" si="9"/>
        <v>1450.64</v>
      </c>
      <c r="S148" s="152">
        <f t="shared" si="10"/>
        <v>-1.64</v>
      </c>
    </row>
    <row r="149" ht="15.75" customHeight="1">
      <c r="B149" s="145">
        <v>147.0</v>
      </c>
      <c r="C149" s="6" t="str">
        <f t="shared" si="1"/>
        <v>0:24:12</v>
      </c>
      <c r="D149" s="154" t="str">
        <f t="shared" si="13"/>
        <v>00:24:12.300</v>
      </c>
      <c r="E149" s="152">
        <f t="shared" si="3"/>
        <v>1452</v>
      </c>
      <c r="F149" s="185">
        <v>147.0</v>
      </c>
      <c r="G149" s="185" t="s">
        <v>663</v>
      </c>
      <c r="H149" s="152">
        <f t="shared" si="4"/>
        <v>1452</v>
      </c>
      <c r="I149" s="152">
        <f t="shared" si="11"/>
        <v>3</v>
      </c>
      <c r="J149" s="185">
        <v>147.0</v>
      </c>
      <c r="K149" s="185" t="s">
        <v>664</v>
      </c>
      <c r="L149" s="152">
        <f t="shared" si="5"/>
        <v>1451</v>
      </c>
      <c r="M149" s="152">
        <f t="shared" si="12"/>
        <v>2</v>
      </c>
      <c r="N149" s="152">
        <f t="shared" si="6"/>
        <v>1</v>
      </c>
      <c r="O149" s="145">
        <f t="shared" si="7"/>
        <v>1</v>
      </c>
      <c r="Q149" s="152">
        <f t="shared" si="8"/>
        <v>1452</v>
      </c>
      <c r="R149" s="152">
        <f t="shared" si="9"/>
        <v>1452.64</v>
      </c>
      <c r="S149" s="152">
        <f t="shared" si="10"/>
        <v>-0.64</v>
      </c>
    </row>
    <row r="150" ht="15.75" customHeight="1">
      <c r="B150" s="145">
        <v>148.0</v>
      </c>
      <c r="C150" s="6" t="str">
        <f t="shared" si="1"/>
        <v>0:24:19</v>
      </c>
      <c r="D150" s="154" t="str">
        <f t="shared" si="13"/>
        <v>00:24:18.580</v>
      </c>
      <c r="E150" s="152">
        <f t="shared" si="3"/>
        <v>1459</v>
      </c>
      <c r="F150" s="185">
        <v>148.0</v>
      </c>
      <c r="G150" s="185" t="s">
        <v>665</v>
      </c>
      <c r="H150" s="152">
        <f t="shared" si="4"/>
        <v>1459</v>
      </c>
      <c r="I150" s="152">
        <f t="shared" si="11"/>
        <v>7</v>
      </c>
      <c r="J150" s="185">
        <v>148.0</v>
      </c>
      <c r="K150" s="185" t="s">
        <v>666</v>
      </c>
      <c r="L150" s="152">
        <f t="shared" si="5"/>
        <v>1459</v>
      </c>
      <c r="M150" s="152">
        <f t="shared" si="12"/>
        <v>8</v>
      </c>
      <c r="N150" s="152">
        <f t="shared" si="6"/>
        <v>0</v>
      </c>
      <c r="O150" s="145">
        <f t="shared" si="7"/>
        <v>0</v>
      </c>
      <c r="Q150" s="152">
        <f t="shared" si="8"/>
        <v>1459</v>
      </c>
      <c r="R150" s="152">
        <f t="shared" si="9"/>
        <v>1460.64</v>
      </c>
      <c r="S150" s="152">
        <f t="shared" si="10"/>
        <v>-1.64</v>
      </c>
    </row>
    <row r="151" ht="15.75" customHeight="1">
      <c r="B151" s="145">
        <v>149.0</v>
      </c>
      <c r="C151" s="6" t="str">
        <f t="shared" si="1"/>
        <v>0:24:20</v>
      </c>
      <c r="D151" s="154" t="str">
        <f t="shared" si="13"/>
        <v>00:24:20.060</v>
      </c>
      <c r="E151" s="152">
        <f t="shared" si="3"/>
        <v>1460</v>
      </c>
      <c r="F151" s="185">
        <v>149.0</v>
      </c>
      <c r="G151" s="185" t="s">
        <v>667</v>
      </c>
      <c r="H151" s="152">
        <f t="shared" si="4"/>
        <v>1460</v>
      </c>
      <c r="I151" s="152">
        <f t="shared" si="11"/>
        <v>1</v>
      </c>
      <c r="J151" s="185">
        <v>149.0</v>
      </c>
      <c r="K151" s="185" t="s">
        <v>668</v>
      </c>
      <c r="L151" s="152">
        <f t="shared" si="5"/>
        <v>1460</v>
      </c>
      <c r="M151" s="152">
        <f t="shared" si="12"/>
        <v>1</v>
      </c>
      <c r="N151" s="152">
        <f t="shared" si="6"/>
        <v>0</v>
      </c>
      <c r="O151" s="145">
        <f t="shared" si="7"/>
        <v>0</v>
      </c>
      <c r="Q151" s="152">
        <f t="shared" si="8"/>
        <v>1460</v>
      </c>
      <c r="R151" s="152">
        <f t="shared" si="9"/>
        <v>1461.64</v>
      </c>
      <c r="S151" s="152">
        <f t="shared" si="10"/>
        <v>-1.64</v>
      </c>
    </row>
    <row r="152" ht="15.75" customHeight="1">
      <c r="B152" s="145">
        <v>150.0</v>
      </c>
      <c r="C152" s="6" t="str">
        <f t="shared" si="1"/>
        <v>0:24:21</v>
      </c>
      <c r="D152" s="154" t="str">
        <f t="shared" si="13"/>
        <v>00:24:21.440</v>
      </c>
      <c r="E152" s="152">
        <f t="shared" si="3"/>
        <v>1461</v>
      </c>
      <c r="F152" s="185">
        <v>150.0</v>
      </c>
      <c r="G152" s="185" t="s">
        <v>669</v>
      </c>
      <c r="H152" s="152">
        <f t="shared" si="4"/>
        <v>1461</v>
      </c>
      <c r="I152" s="152">
        <f t="shared" si="11"/>
        <v>1</v>
      </c>
      <c r="J152" s="185">
        <v>150.0</v>
      </c>
      <c r="K152" s="185" t="s">
        <v>670</v>
      </c>
      <c r="L152" s="152">
        <f t="shared" si="5"/>
        <v>1461</v>
      </c>
      <c r="M152" s="152">
        <f t="shared" si="12"/>
        <v>1</v>
      </c>
      <c r="N152" s="152">
        <f t="shared" si="6"/>
        <v>0</v>
      </c>
      <c r="O152" s="145">
        <f t="shared" si="7"/>
        <v>0</v>
      </c>
      <c r="Q152" s="152">
        <f t="shared" si="8"/>
        <v>1461</v>
      </c>
      <c r="R152" s="152">
        <f t="shared" si="9"/>
        <v>1462.64</v>
      </c>
      <c r="S152" s="152">
        <f t="shared" si="10"/>
        <v>-1.64</v>
      </c>
    </row>
    <row r="153" ht="15.75" customHeight="1">
      <c r="B153" s="145">
        <v>151.0</v>
      </c>
      <c r="C153" s="6" t="str">
        <f t="shared" si="1"/>
        <v>0:24:25</v>
      </c>
      <c r="D153" s="154" t="str">
        <f t="shared" si="13"/>
        <v>00:24:25.220</v>
      </c>
      <c r="E153" s="152">
        <f t="shared" si="3"/>
        <v>1465</v>
      </c>
      <c r="F153" s="185">
        <v>151.0</v>
      </c>
      <c r="G153" s="185" t="s">
        <v>671</v>
      </c>
      <c r="H153" s="152">
        <f t="shared" si="4"/>
        <v>1465</v>
      </c>
      <c r="I153" s="152">
        <f t="shared" si="11"/>
        <v>4</v>
      </c>
      <c r="J153" s="185">
        <v>151.0</v>
      </c>
      <c r="K153" s="185" t="s">
        <v>672</v>
      </c>
      <c r="L153" s="152">
        <f t="shared" si="5"/>
        <v>1465</v>
      </c>
      <c r="M153" s="152">
        <f t="shared" si="12"/>
        <v>4</v>
      </c>
      <c r="N153" s="152">
        <f t="shared" si="6"/>
        <v>0</v>
      </c>
      <c r="O153" s="145">
        <f t="shared" si="7"/>
        <v>0</v>
      </c>
      <c r="Q153" s="152">
        <f t="shared" si="8"/>
        <v>1465</v>
      </c>
      <c r="R153" s="152">
        <f t="shared" si="9"/>
        <v>1466.64</v>
      </c>
      <c r="S153" s="152">
        <f t="shared" si="10"/>
        <v>-1.64</v>
      </c>
    </row>
    <row r="154" ht="15.75" customHeight="1">
      <c r="B154" s="145">
        <v>152.0</v>
      </c>
      <c r="C154" s="6" t="str">
        <f t="shared" si="1"/>
        <v>0:24:27</v>
      </c>
      <c r="D154" s="154" t="str">
        <f t="shared" si="13"/>
        <v>00:24:27.150</v>
      </c>
      <c r="E154" s="152">
        <f t="shared" si="3"/>
        <v>1467</v>
      </c>
      <c r="F154" s="185">
        <v>152.0</v>
      </c>
      <c r="G154" s="185" t="s">
        <v>673</v>
      </c>
      <c r="H154" s="152">
        <f t="shared" si="4"/>
        <v>1467</v>
      </c>
      <c r="I154" s="152">
        <f t="shared" si="11"/>
        <v>2</v>
      </c>
      <c r="J154" s="185">
        <v>152.0</v>
      </c>
      <c r="K154" s="185" t="s">
        <v>674</v>
      </c>
      <c r="L154" s="152">
        <f t="shared" si="5"/>
        <v>1467</v>
      </c>
      <c r="M154" s="152">
        <f t="shared" si="12"/>
        <v>2</v>
      </c>
      <c r="N154" s="152">
        <f t="shared" si="6"/>
        <v>0</v>
      </c>
      <c r="O154" s="145">
        <f t="shared" si="7"/>
        <v>0</v>
      </c>
      <c r="Q154" s="152">
        <f t="shared" si="8"/>
        <v>1467</v>
      </c>
      <c r="R154" s="152">
        <f t="shared" si="9"/>
        <v>1468.64</v>
      </c>
      <c r="S154" s="152">
        <f t="shared" si="10"/>
        <v>-1.64</v>
      </c>
    </row>
    <row r="155" ht="15.75" customHeight="1">
      <c r="B155" s="145">
        <v>153.0</v>
      </c>
      <c r="C155" s="6" t="str">
        <f t="shared" si="1"/>
        <v>0:24:31</v>
      </c>
      <c r="D155" s="154" t="str">
        <f t="shared" si="13"/>
        <v>00:24:30.870</v>
      </c>
      <c r="E155" s="152">
        <f t="shared" si="3"/>
        <v>1471</v>
      </c>
      <c r="F155" s="185">
        <v>153.0</v>
      </c>
      <c r="G155" s="185" t="s">
        <v>675</v>
      </c>
      <c r="H155" s="152">
        <f t="shared" si="4"/>
        <v>1471</v>
      </c>
      <c r="I155" s="152">
        <f t="shared" si="11"/>
        <v>4</v>
      </c>
      <c r="J155" s="185">
        <v>153.0</v>
      </c>
      <c r="K155" s="185" t="s">
        <v>676</v>
      </c>
      <c r="L155" s="152">
        <f t="shared" si="5"/>
        <v>1470</v>
      </c>
      <c r="M155" s="152">
        <f t="shared" si="12"/>
        <v>3</v>
      </c>
      <c r="N155" s="152">
        <f t="shared" si="6"/>
        <v>1</v>
      </c>
      <c r="O155" s="145">
        <f t="shared" si="7"/>
        <v>1</v>
      </c>
      <c r="Q155" s="152">
        <f t="shared" si="8"/>
        <v>1471</v>
      </c>
      <c r="R155" s="152">
        <f t="shared" si="9"/>
        <v>1471.64</v>
      </c>
      <c r="S155" s="152">
        <f t="shared" si="10"/>
        <v>-0.64</v>
      </c>
    </row>
    <row r="156" ht="15.75" customHeight="1">
      <c r="B156" s="145">
        <v>154.0</v>
      </c>
      <c r="C156" s="6" t="str">
        <f t="shared" si="1"/>
        <v>0:24:32</v>
      </c>
      <c r="D156" s="154" t="str">
        <f t="shared" si="13"/>
        <v>00:24:32.080</v>
      </c>
      <c r="E156" s="152">
        <f t="shared" si="3"/>
        <v>1472</v>
      </c>
      <c r="F156" s="185">
        <v>154.0</v>
      </c>
      <c r="G156" s="185" t="s">
        <v>677</v>
      </c>
      <c r="H156" s="152">
        <f t="shared" si="4"/>
        <v>1472</v>
      </c>
      <c r="I156" s="152">
        <f t="shared" si="11"/>
        <v>1</v>
      </c>
      <c r="J156" s="185">
        <v>154.0</v>
      </c>
      <c r="K156" s="185" t="s">
        <v>678</v>
      </c>
      <c r="L156" s="152">
        <f t="shared" si="5"/>
        <v>1472</v>
      </c>
      <c r="M156" s="152">
        <f t="shared" si="12"/>
        <v>2</v>
      </c>
      <c r="N156" s="152">
        <f t="shared" si="6"/>
        <v>0</v>
      </c>
      <c r="O156" s="145">
        <f t="shared" si="7"/>
        <v>0</v>
      </c>
      <c r="Q156" s="152">
        <f t="shared" si="8"/>
        <v>1472</v>
      </c>
      <c r="R156" s="152">
        <f t="shared" si="9"/>
        <v>1473.64</v>
      </c>
      <c r="S156" s="152">
        <f t="shared" si="10"/>
        <v>-1.64</v>
      </c>
    </row>
    <row r="157" ht="15.75" customHeight="1">
      <c r="B157" s="145">
        <v>155.0</v>
      </c>
      <c r="C157" s="6" t="str">
        <f t="shared" si="1"/>
        <v>0:24:37</v>
      </c>
      <c r="D157" s="154" t="str">
        <f t="shared" si="13"/>
        <v>00:24:36.580</v>
      </c>
      <c r="E157" s="152">
        <f t="shared" si="3"/>
        <v>1477</v>
      </c>
      <c r="F157" s="185">
        <v>155.0</v>
      </c>
      <c r="G157" s="185" t="s">
        <v>679</v>
      </c>
      <c r="H157" s="152">
        <f t="shared" si="4"/>
        <v>1477</v>
      </c>
      <c r="I157" s="152">
        <f t="shared" si="11"/>
        <v>5</v>
      </c>
      <c r="J157" s="185">
        <v>155.0</v>
      </c>
      <c r="K157" s="185" t="s">
        <v>680</v>
      </c>
      <c r="L157" s="152">
        <f t="shared" si="5"/>
        <v>1476</v>
      </c>
      <c r="M157" s="152">
        <f t="shared" si="12"/>
        <v>4</v>
      </c>
      <c r="N157" s="152">
        <f t="shared" si="6"/>
        <v>1</v>
      </c>
      <c r="O157" s="145">
        <f t="shared" si="7"/>
        <v>1</v>
      </c>
      <c r="Q157" s="152">
        <f t="shared" si="8"/>
        <v>1477</v>
      </c>
      <c r="R157" s="152">
        <f t="shared" si="9"/>
        <v>1477.64</v>
      </c>
      <c r="S157" s="152">
        <f t="shared" si="10"/>
        <v>-0.64</v>
      </c>
    </row>
    <row r="158" ht="15.75" customHeight="1">
      <c r="B158" s="145">
        <v>156.0</v>
      </c>
      <c r="C158" s="6" t="str">
        <f t="shared" si="1"/>
        <v>0:24:38</v>
      </c>
      <c r="D158" s="154" t="str">
        <f t="shared" si="13"/>
        <v>00:24:37.560</v>
      </c>
      <c r="E158" s="152">
        <f t="shared" si="3"/>
        <v>1478</v>
      </c>
      <c r="F158" s="185">
        <v>156.0</v>
      </c>
      <c r="G158" s="185" t="s">
        <v>681</v>
      </c>
      <c r="H158" s="152">
        <f t="shared" si="4"/>
        <v>1478</v>
      </c>
      <c r="I158" s="152">
        <f t="shared" si="11"/>
        <v>1</v>
      </c>
      <c r="J158" s="185">
        <v>156.0</v>
      </c>
      <c r="K158" s="185" t="s">
        <v>682</v>
      </c>
      <c r="L158" s="152">
        <f t="shared" si="5"/>
        <v>1477</v>
      </c>
      <c r="M158" s="152">
        <f t="shared" si="12"/>
        <v>1</v>
      </c>
      <c r="N158" s="152">
        <f t="shared" si="6"/>
        <v>1</v>
      </c>
      <c r="O158" s="145">
        <f t="shared" si="7"/>
        <v>1</v>
      </c>
      <c r="Q158" s="152">
        <f t="shared" si="8"/>
        <v>1478</v>
      </c>
      <c r="R158" s="152">
        <f t="shared" si="9"/>
        <v>1478.64</v>
      </c>
      <c r="S158" s="152">
        <f t="shared" si="10"/>
        <v>-0.64</v>
      </c>
    </row>
    <row r="159" ht="15.75" customHeight="1">
      <c r="B159" s="145">
        <v>157.0</v>
      </c>
      <c r="C159" s="6" t="str">
        <f t="shared" si="1"/>
        <v>0:24:40</v>
      </c>
      <c r="D159" s="154" t="str">
        <f t="shared" si="13"/>
        <v>00:24:39.900</v>
      </c>
      <c r="E159" s="152">
        <f t="shared" si="3"/>
        <v>1480</v>
      </c>
      <c r="F159" s="185">
        <v>157.0</v>
      </c>
      <c r="G159" s="185" t="s">
        <v>683</v>
      </c>
      <c r="H159" s="152">
        <f t="shared" si="4"/>
        <v>1480</v>
      </c>
      <c r="I159" s="152">
        <f t="shared" si="11"/>
        <v>2</v>
      </c>
      <c r="J159" s="185">
        <v>157.0</v>
      </c>
      <c r="K159" s="185" t="s">
        <v>684</v>
      </c>
      <c r="L159" s="152">
        <f t="shared" si="5"/>
        <v>1480</v>
      </c>
      <c r="M159" s="152">
        <f t="shared" si="12"/>
        <v>3</v>
      </c>
      <c r="N159" s="152">
        <f t="shared" si="6"/>
        <v>0</v>
      </c>
      <c r="O159" s="145">
        <f t="shared" si="7"/>
        <v>0</v>
      </c>
      <c r="Q159" s="152">
        <f t="shared" si="8"/>
        <v>1480</v>
      </c>
      <c r="R159" s="152">
        <f t="shared" si="9"/>
        <v>1481.64</v>
      </c>
      <c r="S159" s="152">
        <f t="shared" si="10"/>
        <v>-1.64</v>
      </c>
    </row>
    <row r="160" ht="15.75" customHeight="1">
      <c r="B160" s="145">
        <v>158.0</v>
      </c>
      <c r="C160" s="6" t="str">
        <f t="shared" si="1"/>
        <v>0:24:41</v>
      </c>
      <c r="D160" s="154" t="str">
        <f t="shared" si="13"/>
        <v>00:24:40.980</v>
      </c>
      <c r="E160" s="152">
        <f t="shared" si="3"/>
        <v>1481</v>
      </c>
      <c r="F160" s="185">
        <v>158.0</v>
      </c>
      <c r="G160" s="185" t="s">
        <v>685</v>
      </c>
      <c r="H160" s="152">
        <f t="shared" si="4"/>
        <v>1481</v>
      </c>
      <c r="I160" s="152">
        <f t="shared" si="11"/>
        <v>1</v>
      </c>
      <c r="J160" s="185">
        <v>158.0</v>
      </c>
      <c r="K160" s="185" t="s">
        <v>686</v>
      </c>
      <c r="L160" s="152">
        <f t="shared" si="5"/>
        <v>1481</v>
      </c>
      <c r="M160" s="152">
        <f t="shared" si="12"/>
        <v>1</v>
      </c>
      <c r="N160" s="152">
        <f t="shared" si="6"/>
        <v>0</v>
      </c>
      <c r="O160" s="145">
        <f t="shared" si="7"/>
        <v>0</v>
      </c>
      <c r="Q160" s="152">
        <f t="shared" si="8"/>
        <v>1481</v>
      </c>
      <c r="R160" s="152">
        <f t="shared" si="9"/>
        <v>1482.64</v>
      </c>
      <c r="S160" s="152">
        <f t="shared" si="10"/>
        <v>-1.64</v>
      </c>
    </row>
    <row r="161" ht="15.75" customHeight="1">
      <c r="B161" s="145">
        <v>159.0</v>
      </c>
      <c r="C161" s="6" t="str">
        <f t="shared" si="1"/>
        <v>0:24:42</v>
      </c>
      <c r="D161" s="154" t="str">
        <f t="shared" si="13"/>
        <v>00:24:42.280</v>
      </c>
      <c r="E161" s="152">
        <f t="shared" si="3"/>
        <v>1482</v>
      </c>
      <c r="F161" s="185">
        <v>159.0</v>
      </c>
      <c r="G161" s="185" t="s">
        <v>687</v>
      </c>
      <c r="H161" s="152">
        <f t="shared" si="4"/>
        <v>1482</v>
      </c>
      <c r="I161" s="152">
        <f t="shared" si="11"/>
        <v>1</v>
      </c>
      <c r="J161" s="185">
        <v>159.0</v>
      </c>
      <c r="K161" s="185" t="s">
        <v>688</v>
      </c>
      <c r="L161" s="152">
        <f t="shared" si="5"/>
        <v>1482</v>
      </c>
      <c r="M161" s="152">
        <f t="shared" si="12"/>
        <v>1</v>
      </c>
      <c r="N161" s="152">
        <f t="shared" si="6"/>
        <v>0</v>
      </c>
      <c r="O161" s="145">
        <f t="shared" si="7"/>
        <v>0</v>
      </c>
      <c r="Q161" s="152">
        <f t="shared" si="8"/>
        <v>1482</v>
      </c>
      <c r="R161" s="152">
        <f t="shared" si="9"/>
        <v>1483.64</v>
      </c>
      <c r="S161" s="152">
        <f t="shared" si="10"/>
        <v>-1.64</v>
      </c>
    </row>
    <row r="162" ht="15.75" customHeight="1">
      <c r="B162" s="145">
        <v>160.0</v>
      </c>
      <c r="C162" s="6" t="str">
        <f t="shared" si="1"/>
        <v>0:24:45</v>
      </c>
      <c r="D162" s="154" t="str">
        <f t="shared" si="13"/>
        <v>00:24:45.180</v>
      </c>
      <c r="E162" s="152">
        <f t="shared" si="3"/>
        <v>1485</v>
      </c>
      <c r="F162" s="185">
        <v>160.0</v>
      </c>
      <c r="G162" s="185" t="s">
        <v>689</v>
      </c>
      <c r="H162" s="152">
        <f t="shared" si="4"/>
        <v>1485</v>
      </c>
      <c r="I162" s="152">
        <f t="shared" si="11"/>
        <v>3</v>
      </c>
      <c r="J162" s="185">
        <v>160.0</v>
      </c>
      <c r="K162" s="185" t="s">
        <v>690</v>
      </c>
      <c r="L162" s="152">
        <f t="shared" si="5"/>
        <v>1485</v>
      </c>
      <c r="M162" s="152">
        <f t="shared" si="12"/>
        <v>3</v>
      </c>
      <c r="N162" s="152">
        <f t="shared" si="6"/>
        <v>0</v>
      </c>
      <c r="O162" s="145">
        <f t="shared" si="7"/>
        <v>0</v>
      </c>
      <c r="Q162" s="152">
        <f t="shared" si="8"/>
        <v>1485</v>
      </c>
      <c r="R162" s="152">
        <f t="shared" si="9"/>
        <v>1486.64</v>
      </c>
      <c r="S162" s="152">
        <f t="shared" si="10"/>
        <v>-1.64</v>
      </c>
    </row>
    <row r="163" ht="15.75" customHeight="1">
      <c r="B163" s="145">
        <v>161.0</v>
      </c>
      <c r="C163" s="6" t="str">
        <f t="shared" si="1"/>
        <v>0:24:47</v>
      </c>
      <c r="D163" s="154" t="str">
        <f t="shared" si="13"/>
        <v>00:24:47.220</v>
      </c>
      <c r="E163" s="152">
        <f t="shared" si="3"/>
        <v>1487</v>
      </c>
      <c r="F163" s="185">
        <v>161.0</v>
      </c>
      <c r="G163" s="185" t="s">
        <v>691</v>
      </c>
      <c r="H163" s="152">
        <f t="shared" si="4"/>
        <v>1487</v>
      </c>
      <c r="I163" s="152">
        <f t="shared" si="11"/>
        <v>2</v>
      </c>
      <c r="J163" s="185">
        <v>161.0</v>
      </c>
      <c r="K163" s="185" t="s">
        <v>692</v>
      </c>
      <c r="L163" s="152">
        <f t="shared" si="5"/>
        <v>1487</v>
      </c>
      <c r="M163" s="152">
        <f t="shared" si="12"/>
        <v>2</v>
      </c>
      <c r="N163" s="152">
        <f t="shared" si="6"/>
        <v>0</v>
      </c>
      <c r="O163" s="145">
        <f t="shared" si="7"/>
        <v>0</v>
      </c>
      <c r="Q163" s="152">
        <f t="shared" si="8"/>
        <v>1487</v>
      </c>
      <c r="R163" s="152">
        <f t="shared" si="9"/>
        <v>1488.64</v>
      </c>
      <c r="S163" s="152">
        <f t="shared" si="10"/>
        <v>-1.64</v>
      </c>
    </row>
    <row r="164" ht="15.75" customHeight="1">
      <c r="B164" s="145">
        <v>162.0</v>
      </c>
      <c r="C164" s="6" t="str">
        <f t="shared" si="1"/>
        <v>0:24:51</v>
      </c>
      <c r="D164" s="154" t="str">
        <f t="shared" si="13"/>
        <v>00:24:50.630</v>
      </c>
      <c r="E164" s="152">
        <f t="shared" si="3"/>
        <v>1491</v>
      </c>
      <c r="F164" s="185">
        <v>162.0</v>
      </c>
      <c r="G164" s="185" t="s">
        <v>693</v>
      </c>
      <c r="H164" s="152">
        <f t="shared" si="4"/>
        <v>1491</v>
      </c>
      <c r="I164" s="152">
        <f t="shared" si="11"/>
        <v>4</v>
      </c>
      <c r="J164" s="185">
        <v>162.0</v>
      </c>
      <c r="K164" s="185" t="s">
        <v>694</v>
      </c>
      <c r="L164" s="152">
        <f t="shared" si="5"/>
        <v>1491</v>
      </c>
      <c r="M164" s="152">
        <f t="shared" si="12"/>
        <v>4</v>
      </c>
      <c r="N164" s="152">
        <f t="shared" si="6"/>
        <v>0</v>
      </c>
      <c r="O164" s="145">
        <f t="shared" si="7"/>
        <v>0</v>
      </c>
      <c r="Q164" s="152">
        <f t="shared" si="8"/>
        <v>1491</v>
      </c>
      <c r="R164" s="152">
        <f t="shared" si="9"/>
        <v>1492.64</v>
      </c>
      <c r="S164" s="152">
        <f t="shared" si="10"/>
        <v>-1.64</v>
      </c>
    </row>
    <row r="165" ht="15.75" customHeight="1">
      <c r="B165" s="145">
        <v>163.0</v>
      </c>
      <c r="C165" s="6" t="str">
        <f t="shared" si="1"/>
        <v>0:24:52</v>
      </c>
      <c r="D165" s="154" t="str">
        <f t="shared" si="13"/>
        <v>00:24:52.020</v>
      </c>
      <c r="E165" s="152">
        <f t="shared" si="3"/>
        <v>1492</v>
      </c>
      <c r="F165" s="185">
        <v>163.0</v>
      </c>
      <c r="G165" s="185" t="s">
        <v>695</v>
      </c>
      <c r="H165" s="152">
        <f t="shared" si="4"/>
        <v>1492</v>
      </c>
      <c r="I165" s="152">
        <f t="shared" si="11"/>
        <v>1</v>
      </c>
      <c r="J165" s="185">
        <v>163.0</v>
      </c>
      <c r="K165" s="185" t="s">
        <v>696</v>
      </c>
      <c r="L165" s="152">
        <f t="shared" si="5"/>
        <v>1492</v>
      </c>
      <c r="M165" s="152">
        <f t="shared" si="12"/>
        <v>1</v>
      </c>
      <c r="N165" s="152">
        <f t="shared" si="6"/>
        <v>0</v>
      </c>
      <c r="O165" s="145">
        <f t="shared" si="7"/>
        <v>0</v>
      </c>
      <c r="Q165" s="152">
        <f t="shared" si="8"/>
        <v>1492</v>
      </c>
      <c r="R165" s="152">
        <f t="shared" si="9"/>
        <v>1493.64</v>
      </c>
      <c r="S165" s="152">
        <f t="shared" si="10"/>
        <v>-1.64</v>
      </c>
    </row>
    <row r="166" ht="15.75" customHeight="1">
      <c r="B166" s="145">
        <v>164.0</v>
      </c>
      <c r="C166" s="6" t="str">
        <f t="shared" si="1"/>
        <v>0:24:54</v>
      </c>
      <c r="D166" s="154" t="str">
        <f t="shared" si="13"/>
        <v>00:24:53.700</v>
      </c>
      <c r="E166" s="152">
        <f t="shared" si="3"/>
        <v>1494</v>
      </c>
      <c r="F166" s="185">
        <v>164.0</v>
      </c>
      <c r="G166" s="185" t="s">
        <v>697</v>
      </c>
      <c r="H166" s="152">
        <f t="shared" si="4"/>
        <v>1494</v>
      </c>
      <c r="I166" s="152">
        <f t="shared" si="11"/>
        <v>2</v>
      </c>
      <c r="J166" s="185">
        <v>164.0</v>
      </c>
      <c r="K166" s="185" t="s">
        <v>698</v>
      </c>
      <c r="L166" s="152">
        <f t="shared" si="5"/>
        <v>1493</v>
      </c>
      <c r="M166" s="152">
        <f t="shared" si="12"/>
        <v>1</v>
      </c>
      <c r="N166" s="152">
        <f t="shared" si="6"/>
        <v>1</v>
      </c>
      <c r="O166" s="145">
        <f t="shared" si="7"/>
        <v>1</v>
      </c>
      <c r="Q166" s="152">
        <f t="shared" si="8"/>
        <v>1494</v>
      </c>
      <c r="R166" s="152">
        <f t="shared" si="9"/>
        <v>1494.64</v>
      </c>
      <c r="S166" s="152">
        <f t="shared" si="10"/>
        <v>-0.64</v>
      </c>
    </row>
    <row r="167" ht="15.75" customHeight="1">
      <c r="B167" s="145">
        <v>165.0</v>
      </c>
      <c r="C167" s="6" t="str">
        <f t="shared" si="1"/>
        <v>0:24:55</v>
      </c>
      <c r="D167" s="154" t="str">
        <f t="shared" si="13"/>
        <v>00:24:54.740</v>
      </c>
      <c r="E167" s="152">
        <f t="shared" si="3"/>
        <v>1495</v>
      </c>
      <c r="F167" s="185">
        <v>165.0</v>
      </c>
      <c r="G167" s="185" t="s">
        <v>699</v>
      </c>
      <c r="H167" s="152">
        <f t="shared" si="4"/>
        <v>1495</v>
      </c>
      <c r="I167" s="152">
        <f t="shared" si="11"/>
        <v>1</v>
      </c>
      <c r="J167" s="185">
        <v>165.0</v>
      </c>
      <c r="K167" s="185" t="s">
        <v>700</v>
      </c>
      <c r="L167" s="152">
        <f t="shared" si="5"/>
        <v>1494</v>
      </c>
      <c r="M167" s="152">
        <f t="shared" si="12"/>
        <v>1</v>
      </c>
      <c r="N167" s="152">
        <f t="shared" si="6"/>
        <v>1</v>
      </c>
      <c r="O167" s="145">
        <f t="shared" si="7"/>
        <v>1</v>
      </c>
      <c r="Q167" s="152">
        <f t="shared" si="8"/>
        <v>1495</v>
      </c>
      <c r="R167" s="152">
        <f t="shared" si="9"/>
        <v>1495.64</v>
      </c>
      <c r="S167" s="152">
        <f t="shared" si="10"/>
        <v>-0.64</v>
      </c>
    </row>
    <row r="168" ht="15.75" customHeight="1">
      <c r="B168" s="145">
        <v>166.0</v>
      </c>
      <c r="C168" s="6" t="str">
        <f t="shared" si="1"/>
        <v>0:24:57</v>
      </c>
      <c r="D168" s="154" t="str">
        <f t="shared" si="13"/>
        <v>00:24:57.180</v>
      </c>
      <c r="E168" s="152">
        <f t="shared" si="3"/>
        <v>1497</v>
      </c>
      <c r="F168" s="185">
        <v>166.0</v>
      </c>
      <c r="G168" s="185" t="s">
        <v>701</v>
      </c>
      <c r="H168" s="152">
        <f t="shared" si="4"/>
        <v>1497</v>
      </c>
      <c r="I168" s="152">
        <f t="shared" si="11"/>
        <v>2</v>
      </c>
      <c r="J168" s="185">
        <v>166.0</v>
      </c>
      <c r="K168" s="185" t="s">
        <v>702</v>
      </c>
      <c r="L168" s="152">
        <f t="shared" si="5"/>
        <v>1498</v>
      </c>
      <c r="M168" s="152">
        <f t="shared" si="12"/>
        <v>4</v>
      </c>
      <c r="N168" s="152">
        <f t="shared" si="6"/>
        <v>-1</v>
      </c>
      <c r="O168" s="145">
        <f t="shared" si="7"/>
        <v>1</v>
      </c>
      <c r="Q168" s="152">
        <f t="shared" si="8"/>
        <v>1497</v>
      </c>
      <c r="R168" s="152">
        <f t="shared" si="9"/>
        <v>1499.64</v>
      </c>
      <c r="S168" s="152">
        <f t="shared" si="10"/>
        <v>-2.64</v>
      </c>
    </row>
    <row r="169" ht="15.75" customHeight="1">
      <c r="B169" s="145">
        <v>167.0</v>
      </c>
      <c r="C169" s="6" t="str">
        <f t="shared" si="1"/>
        <v>0:24:59</v>
      </c>
      <c r="D169" s="154" t="str">
        <f t="shared" si="13"/>
        <v>00:24:59.190</v>
      </c>
      <c r="E169" s="152">
        <f t="shared" si="3"/>
        <v>1499</v>
      </c>
      <c r="F169" s="185">
        <v>167.0</v>
      </c>
      <c r="G169" s="185" t="s">
        <v>703</v>
      </c>
      <c r="H169" s="152">
        <f t="shared" si="4"/>
        <v>1499</v>
      </c>
      <c r="I169" s="152">
        <f t="shared" si="11"/>
        <v>2</v>
      </c>
      <c r="J169" s="185">
        <v>167.0</v>
      </c>
      <c r="K169" s="185" t="s">
        <v>704</v>
      </c>
      <c r="L169" s="152">
        <f t="shared" si="5"/>
        <v>1499</v>
      </c>
      <c r="M169" s="152">
        <f t="shared" si="12"/>
        <v>1</v>
      </c>
      <c r="N169" s="152">
        <f t="shared" si="6"/>
        <v>0</v>
      </c>
      <c r="O169" s="145">
        <f t="shared" si="7"/>
        <v>0</v>
      </c>
      <c r="Q169" s="152">
        <f t="shared" si="8"/>
        <v>1499</v>
      </c>
      <c r="R169" s="152">
        <f t="shared" si="9"/>
        <v>1500.64</v>
      </c>
      <c r="S169" s="152">
        <f t="shared" si="10"/>
        <v>-1.64</v>
      </c>
    </row>
    <row r="170" ht="15.75" customHeight="1">
      <c r="B170" s="145">
        <v>168.0</v>
      </c>
      <c r="C170" s="6" t="str">
        <f t="shared" si="1"/>
        <v>0:25:00</v>
      </c>
      <c r="D170" s="154" t="str">
        <f t="shared" si="13"/>
        <v>00:24:59.680</v>
      </c>
      <c r="E170" s="152">
        <f t="shared" si="3"/>
        <v>1500</v>
      </c>
      <c r="F170" s="185">
        <v>168.0</v>
      </c>
      <c r="G170" s="185" t="s">
        <v>705</v>
      </c>
      <c r="H170" s="152">
        <f t="shared" si="4"/>
        <v>1500</v>
      </c>
      <c r="I170" s="152">
        <f t="shared" si="11"/>
        <v>1</v>
      </c>
      <c r="J170" s="185">
        <v>168.0</v>
      </c>
      <c r="K170" s="185" t="s">
        <v>706</v>
      </c>
      <c r="L170" s="152">
        <f t="shared" si="5"/>
        <v>1500</v>
      </c>
      <c r="M170" s="152">
        <f t="shared" si="12"/>
        <v>1</v>
      </c>
      <c r="N170" s="152">
        <f t="shared" si="6"/>
        <v>0</v>
      </c>
      <c r="O170" s="145">
        <f t="shared" si="7"/>
        <v>0</v>
      </c>
      <c r="Q170" s="152">
        <f t="shared" si="8"/>
        <v>1500</v>
      </c>
      <c r="R170" s="152">
        <f t="shared" si="9"/>
        <v>1501.64</v>
      </c>
      <c r="S170" s="152">
        <f t="shared" si="10"/>
        <v>-1.64</v>
      </c>
    </row>
    <row r="171" ht="15.75" customHeight="1">
      <c r="B171" s="145">
        <v>169.0</v>
      </c>
      <c r="C171" s="6" t="str">
        <f t="shared" si="1"/>
        <v>0:25:01</v>
      </c>
      <c r="D171" s="154" t="str">
        <f t="shared" si="13"/>
        <v>00:25:01.340</v>
      </c>
      <c r="E171" s="152">
        <f t="shared" si="3"/>
        <v>1501</v>
      </c>
      <c r="F171" s="185">
        <v>169.0</v>
      </c>
      <c r="G171" s="185" t="s">
        <v>707</v>
      </c>
      <c r="H171" s="152">
        <f t="shared" si="4"/>
        <v>1501</v>
      </c>
      <c r="I171" s="152">
        <f t="shared" si="11"/>
        <v>1</v>
      </c>
      <c r="J171" s="185">
        <v>169.0</v>
      </c>
      <c r="K171" s="185" t="s">
        <v>708</v>
      </c>
      <c r="L171" s="152">
        <f t="shared" si="5"/>
        <v>1501</v>
      </c>
      <c r="M171" s="152">
        <f t="shared" si="12"/>
        <v>1</v>
      </c>
      <c r="N171" s="152">
        <f t="shared" si="6"/>
        <v>0</v>
      </c>
      <c r="O171" s="145">
        <f t="shared" si="7"/>
        <v>0</v>
      </c>
      <c r="Q171" s="152">
        <f t="shared" si="8"/>
        <v>1501</v>
      </c>
      <c r="R171" s="152">
        <f t="shared" si="9"/>
        <v>1502.64</v>
      </c>
      <c r="S171" s="152">
        <f t="shared" si="10"/>
        <v>-1.64</v>
      </c>
    </row>
    <row r="172" ht="15.75" customHeight="1">
      <c r="B172" s="145">
        <v>170.0</v>
      </c>
      <c r="C172" s="6" t="str">
        <f t="shared" si="1"/>
        <v>0:25:03</v>
      </c>
      <c r="D172" s="154" t="str">
        <f t="shared" si="13"/>
        <v>00:25:02.920</v>
      </c>
      <c r="E172" s="152">
        <f t="shared" si="3"/>
        <v>1503</v>
      </c>
      <c r="F172" s="185">
        <v>170.0</v>
      </c>
      <c r="G172" s="185" t="s">
        <v>709</v>
      </c>
      <c r="H172" s="152">
        <f t="shared" si="4"/>
        <v>1503</v>
      </c>
      <c r="I172" s="152">
        <f t="shared" si="11"/>
        <v>2</v>
      </c>
      <c r="J172" s="185">
        <v>170.0</v>
      </c>
      <c r="K172" s="185" t="s">
        <v>710</v>
      </c>
      <c r="L172" s="152">
        <f t="shared" si="5"/>
        <v>1502</v>
      </c>
      <c r="M172" s="152">
        <f t="shared" si="12"/>
        <v>1</v>
      </c>
      <c r="N172" s="152">
        <f t="shared" si="6"/>
        <v>1</v>
      </c>
      <c r="O172" s="145">
        <f t="shared" si="7"/>
        <v>1</v>
      </c>
      <c r="Q172" s="152">
        <f t="shared" si="8"/>
        <v>1503</v>
      </c>
      <c r="R172" s="152">
        <f t="shared" si="9"/>
        <v>1503.64</v>
      </c>
      <c r="S172" s="152">
        <f t="shared" si="10"/>
        <v>-0.64</v>
      </c>
    </row>
    <row r="173" ht="15.75" customHeight="1">
      <c r="B173" s="145">
        <v>171.0</v>
      </c>
      <c r="C173" s="6" t="str">
        <f t="shared" si="1"/>
        <v>0:25:10</v>
      </c>
      <c r="D173" s="154" t="str">
        <f t="shared" si="13"/>
        <v>00:25:10.360</v>
      </c>
      <c r="E173" s="152">
        <f t="shared" si="3"/>
        <v>1510</v>
      </c>
      <c r="F173" s="185">
        <v>171.0</v>
      </c>
      <c r="G173" s="185" t="s">
        <v>711</v>
      </c>
      <c r="H173" s="152">
        <f t="shared" si="4"/>
        <v>1510</v>
      </c>
      <c r="I173" s="152">
        <f t="shared" si="11"/>
        <v>7</v>
      </c>
      <c r="J173" s="185">
        <v>171.0</v>
      </c>
      <c r="K173" s="185" t="s">
        <v>712</v>
      </c>
      <c r="L173" s="152">
        <f t="shared" si="5"/>
        <v>1510</v>
      </c>
      <c r="M173" s="152">
        <f t="shared" si="12"/>
        <v>8</v>
      </c>
      <c r="N173" s="152">
        <f t="shared" si="6"/>
        <v>0</v>
      </c>
      <c r="O173" s="145">
        <f t="shared" si="7"/>
        <v>0</v>
      </c>
      <c r="Q173" s="152">
        <f t="shared" si="8"/>
        <v>1510</v>
      </c>
      <c r="R173" s="152">
        <f t="shared" si="9"/>
        <v>1511.64</v>
      </c>
      <c r="S173" s="152">
        <f t="shared" si="10"/>
        <v>-1.64</v>
      </c>
    </row>
    <row r="174" ht="15.75" customHeight="1">
      <c r="B174" s="145">
        <v>172.0</v>
      </c>
      <c r="C174" s="6" t="str">
        <f t="shared" si="1"/>
        <v>0:25:22</v>
      </c>
      <c r="D174" s="154" t="str">
        <f t="shared" si="13"/>
        <v>00:25:22.130</v>
      </c>
      <c r="E174" s="152">
        <f t="shared" si="3"/>
        <v>1522</v>
      </c>
      <c r="F174" s="185">
        <v>172.0</v>
      </c>
      <c r="G174" s="185" t="s">
        <v>713</v>
      </c>
      <c r="H174" s="152">
        <f t="shared" si="4"/>
        <v>1522</v>
      </c>
      <c r="I174" s="152">
        <f t="shared" si="11"/>
        <v>12</v>
      </c>
      <c r="J174" s="185">
        <v>172.0</v>
      </c>
      <c r="K174" s="185" t="s">
        <v>714</v>
      </c>
      <c r="L174" s="152">
        <f t="shared" si="5"/>
        <v>1522</v>
      </c>
      <c r="M174" s="152">
        <f t="shared" si="12"/>
        <v>12</v>
      </c>
      <c r="N174" s="152">
        <f t="shared" si="6"/>
        <v>0</v>
      </c>
      <c r="O174" s="145">
        <f t="shared" si="7"/>
        <v>0</v>
      </c>
      <c r="Q174" s="152">
        <f t="shared" si="8"/>
        <v>1522</v>
      </c>
      <c r="R174" s="152">
        <f t="shared" si="9"/>
        <v>1523.64</v>
      </c>
      <c r="S174" s="152">
        <f t="shared" si="10"/>
        <v>-1.64</v>
      </c>
    </row>
    <row r="175" ht="15.75" customHeight="1">
      <c r="B175" s="145">
        <v>173.0</v>
      </c>
      <c r="C175" s="6" t="str">
        <f t="shared" si="1"/>
        <v>0:25:24</v>
      </c>
      <c r="D175" s="154" t="str">
        <f t="shared" si="13"/>
        <v>00:25:24.130</v>
      </c>
      <c r="E175" s="152">
        <f t="shared" si="3"/>
        <v>1524</v>
      </c>
      <c r="F175" s="185">
        <v>173.0</v>
      </c>
      <c r="G175" s="185" t="s">
        <v>715</v>
      </c>
      <c r="H175" s="152">
        <f t="shared" si="4"/>
        <v>1524</v>
      </c>
      <c r="I175" s="152">
        <f t="shared" si="11"/>
        <v>2</v>
      </c>
      <c r="J175" s="185">
        <v>173.0</v>
      </c>
      <c r="K175" s="185" t="s">
        <v>716</v>
      </c>
      <c r="L175" s="152">
        <f t="shared" si="5"/>
        <v>1524</v>
      </c>
      <c r="M175" s="152">
        <f t="shared" si="12"/>
        <v>2</v>
      </c>
      <c r="N175" s="152">
        <f t="shared" si="6"/>
        <v>0</v>
      </c>
      <c r="O175" s="145">
        <f t="shared" si="7"/>
        <v>0</v>
      </c>
      <c r="Q175" s="152">
        <f t="shared" si="8"/>
        <v>1524</v>
      </c>
      <c r="R175" s="152">
        <f t="shared" si="9"/>
        <v>1525.64</v>
      </c>
      <c r="S175" s="152">
        <f t="shared" si="10"/>
        <v>-1.64</v>
      </c>
    </row>
    <row r="176" ht="15.75" customHeight="1">
      <c r="B176" s="145">
        <v>174.0</v>
      </c>
      <c r="C176" s="6" t="str">
        <f t="shared" si="1"/>
        <v>0:25:31</v>
      </c>
      <c r="D176" s="154" t="str">
        <f t="shared" si="13"/>
        <v>00:25:30.850</v>
      </c>
      <c r="E176" s="152">
        <f t="shared" si="3"/>
        <v>1531</v>
      </c>
      <c r="F176" s="185">
        <v>174.0</v>
      </c>
      <c r="G176" s="185" t="s">
        <v>717</v>
      </c>
      <c r="H176" s="152">
        <f t="shared" si="4"/>
        <v>1531</v>
      </c>
      <c r="I176" s="152">
        <f t="shared" si="11"/>
        <v>7</v>
      </c>
      <c r="J176" s="185">
        <v>174.0</v>
      </c>
      <c r="K176" s="185" t="s">
        <v>718</v>
      </c>
      <c r="L176" s="152">
        <f t="shared" si="5"/>
        <v>1530</v>
      </c>
      <c r="M176" s="152">
        <f t="shared" si="12"/>
        <v>6</v>
      </c>
      <c r="N176" s="152">
        <f t="shared" si="6"/>
        <v>1</v>
      </c>
      <c r="O176" s="145">
        <f t="shared" si="7"/>
        <v>1</v>
      </c>
      <c r="Q176" s="152">
        <f t="shared" si="8"/>
        <v>1531</v>
      </c>
      <c r="R176" s="152">
        <f t="shared" si="9"/>
        <v>1531.64</v>
      </c>
      <c r="S176" s="152">
        <f t="shared" si="10"/>
        <v>-0.64</v>
      </c>
    </row>
    <row r="177" ht="15.75" customHeight="1">
      <c r="B177" s="145">
        <v>175.0</v>
      </c>
      <c r="C177" s="6" t="str">
        <f t="shared" si="1"/>
        <v>0:25:40</v>
      </c>
      <c r="D177" s="154" t="str">
        <f t="shared" si="13"/>
        <v>00:25:39.580</v>
      </c>
      <c r="E177" s="152">
        <f t="shared" si="3"/>
        <v>1540</v>
      </c>
      <c r="F177" s="185">
        <v>175.0</v>
      </c>
      <c r="G177" s="185" t="s">
        <v>719</v>
      </c>
      <c r="H177" s="152">
        <f t="shared" si="4"/>
        <v>1540</v>
      </c>
      <c r="I177" s="152">
        <f t="shared" si="11"/>
        <v>9</v>
      </c>
      <c r="J177" s="185">
        <v>175.0</v>
      </c>
      <c r="K177" s="185" t="s">
        <v>720</v>
      </c>
      <c r="L177" s="152">
        <f t="shared" si="5"/>
        <v>1539</v>
      </c>
      <c r="M177" s="152">
        <f t="shared" si="12"/>
        <v>9</v>
      </c>
      <c r="N177" s="152">
        <f t="shared" si="6"/>
        <v>1</v>
      </c>
      <c r="O177" s="145">
        <f t="shared" si="7"/>
        <v>1</v>
      </c>
      <c r="Q177" s="152">
        <f t="shared" si="8"/>
        <v>1540</v>
      </c>
      <c r="R177" s="152">
        <f t="shared" si="9"/>
        <v>1540.64</v>
      </c>
      <c r="S177" s="152">
        <f t="shared" si="10"/>
        <v>-0.64</v>
      </c>
    </row>
    <row r="178" ht="15.75" customHeight="1">
      <c r="B178" s="145">
        <v>176.0</v>
      </c>
      <c r="C178" s="6" t="str">
        <f t="shared" si="1"/>
        <v>0:25:46</v>
      </c>
      <c r="D178" s="154" t="str">
        <f t="shared" si="13"/>
        <v>00:25:46.130</v>
      </c>
      <c r="E178" s="152">
        <f t="shared" si="3"/>
        <v>1546</v>
      </c>
      <c r="F178" s="185">
        <v>176.0</v>
      </c>
      <c r="G178" s="185" t="s">
        <v>721</v>
      </c>
      <c r="H178" s="152">
        <f t="shared" si="4"/>
        <v>1546</v>
      </c>
      <c r="I178" s="152">
        <f t="shared" si="11"/>
        <v>6</v>
      </c>
      <c r="J178" s="185">
        <v>176.0</v>
      </c>
      <c r="K178" s="185" t="s">
        <v>722</v>
      </c>
      <c r="L178" s="152">
        <f t="shared" si="5"/>
        <v>1546</v>
      </c>
      <c r="M178" s="152">
        <f t="shared" si="12"/>
        <v>7</v>
      </c>
      <c r="N178" s="152">
        <f t="shared" si="6"/>
        <v>0</v>
      </c>
      <c r="O178" s="145">
        <f t="shared" si="7"/>
        <v>0</v>
      </c>
      <c r="Q178" s="152">
        <f t="shared" si="8"/>
        <v>1546</v>
      </c>
      <c r="R178" s="152">
        <f t="shared" si="9"/>
        <v>1547.64</v>
      </c>
      <c r="S178" s="152">
        <f t="shared" si="10"/>
        <v>-1.64</v>
      </c>
    </row>
    <row r="179" ht="15.75" customHeight="1">
      <c r="B179" s="145">
        <v>177.0</v>
      </c>
      <c r="C179" s="6" t="str">
        <f t="shared" si="1"/>
        <v>0:25:59</v>
      </c>
      <c r="D179" s="154" t="str">
        <f t="shared" si="13"/>
        <v>00:25:58.680</v>
      </c>
      <c r="E179" s="152">
        <f t="shared" si="3"/>
        <v>1559</v>
      </c>
      <c r="F179" s="185">
        <v>177.0</v>
      </c>
      <c r="G179" s="185" t="s">
        <v>723</v>
      </c>
      <c r="H179" s="152">
        <f t="shared" si="4"/>
        <v>1559</v>
      </c>
      <c r="I179" s="152">
        <f t="shared" si="11"/>
        <v>13</v>
      </c>
      <c r="J179" s="185">
        <v>177.0</v>
      </c>
      <c r="K179" s="185" t="s">
        <v>724</v>
      </c>
      <c r="L179" s="152">
        <f t="shared" si="5"/>
        <v>1558</v>
      </c>
      <c r="M179" s="152">
        <f t="shared" si="12"/>
        <v>12</v>
      </c>
      <c r="N179" s="152">
        <f t="shared" si="6"/>
        <v>1</v>
      </c>
      <c r="O179" s="145">
        <f t="shared" si="7"/>
        <v>1</v>
      </c>
      <c r="Q179" s="152">
        <f t="shared" si="8"/>
        <v>1559</v>
      </c>
      <c r="R179" s="152">
        <f t="shared" si="9"/>
        <v>1559.64</v>
      </c>
      <c r="S179" s="152">
        <f t="shared" si="10"/>
        <v>-0.64</v>
      </c>
    </row>
    <row r="180" ht="15.75" customHeight="1">
      <c r="B180" s="145">
        <v>178.0</v>
      </c>
      <c r="C180" s="6" t="str">
        <f t="shared" si="1"/>
        <v>0:26:03</v>
      </c>
      <c r="D180" s="154" t="str">
        <f t="shared" si="13"/>
        <v>00:26:03.090</v>
      </c>
      <c r="E180" s="152">
        <f t="shared" si="3"/>
        <v>1563</v>
      </c>
      <c r="F180" s="185">
        <v>178.0</v>
      </c>
      <c r="G180" s="185" t="s">
        <v>725</v>
      </c>
      <c r="H180" s="152">
        <f t="shared" si="4"/>
        <v>1563</v>
      </c>
      <c r="I180" s="152">
        <f t="shared" si="11"/>
        <v>4</v>
      </c>
      <c r="J180" s="185">
        <v>178.0</v>
      </c>
      <c r="K180" s="185" t="s">
        <v>726</v>
      </c>
      <c r="L180" s="152">
        <f t="shared" si="5"/>
        <v>1563</v>
      </c>
      <c r="M180" s="152">
        <f t="shared" si="12"/>
        <v>5</v>
      </c>
      <c r="N180" s="152">
        <f t="shared" si="6"/>
        <v>0</v>
      </c>
      <c r="O180" s="145">
        <f t="shared" si="7"/>
        <v>0</v>
      </c>
      <c r="Q180" s="152">
        <f t="shared" si="8"/>
        <v>1563</v>
      </c>
      <c r="R180" s="152">
        <f t="shared" si="9"/>
        <v>1564.64</v>
      </c>
      <c r="S180" s="152">
        <f t="shared" si="10"/>
        <v>-1.64</v>
      </c>
    </row>
    <row r="181" ht="15.75" customHeight="1">
      <c r="B181" s="145">
        <v>179.0</v>
      </c>
      <c r="C181" s="6" t="str">
        <f t="shared" si="1"/>
        <v>0:26:05</v>
      </c>
      <c r="D181" s="154" t="str">
        <f t="shared" si="13"/>
        <v>00:26:05.160</v>
      </c>
      <c r="E181" s="152">
        <f t="shared" si="3"/>
        <v>1565</v>
      </c>
      <c r="F181" s="185">
        <v>179.0</v>
      </c>
      <c r="G181" s="185" t="s">
        <v>727</v>
      </c>
      <c r="H181" s="152">
        <f t="shared" si="4"/>
        <v>1565</v>
      </c>
      <c r="I181" s="152">
        <f t="shared" si="11"/>
        <v>2</v>
      </c>
      <c r="J181" s="185">
        <v>179.0</v>
      </c>
      <c r="K181" s="185" t="s">
        <v>728</v>
      </c>
      <c r="L181" s="152">
        <f t="shared" si="5"/>
        <v>1565</v>
      </c>
      <c r="M181" s="152">
        <f t="shared" si="12"/>
        <v>2</v>
      </c>
      <c r="N181" s="152">
        <f t="shared" si="6"/>
        <v>0</v>
      </c>
      <c r="O181" s="145">
        <f t="shared" si="7"/>
        <v>0</v>
      </c>
      <c r="Q181" s="152">
        <f t="shared" si="8"/>
        <v>1565</v>
      </c>
      <c r="R181" s="152">
        <f t="shared" si="9"/>
        <v>1566.64</v>
      </c>
      <c r="S181" s="152">
        <f t="shared" si="10"/>
        <v>-1.64</v>
      </c>
    </row>
    <row r="182" ht="15.75" customHeight="1">
      <c r="B182" s="145">
        <v>180.0</v>
      </c>
      <c r="C182" s="6" t="str">
        <f t="shared" si="1"/>
        <v>0:26:06</v>
      </c>
      <c r="D182" s="154" t="str">
        <f t="shared" si="13"/>
        <v>00:26:05.620</v>
      </c>
      <c r="E182" s="152">
        <f t="shared" si="3"/>
        <v>1566</v>
      </c>
      <c r="F182" s="185">
        <v>180.0</v>
      </c>
      <c r="G182" s="185" t="s">
        <v>729</v>
      </c>
      <c r="H182" s="152">
        <f t="shared" si="4"/>
        <v>1566</v>
      </c>
      <c r="I182" s="152">
        <f t="shared" si="11"/>
        <v>1</v>
      </c>
      <c r="J182" s="185">
        <v>180.0</v>
      </c>
      <c r="K182" s="185" t="s">
        <v>730</v>
      </c>
      <c r="L182" s="152">
        <f t="shared" si="5"/>
        <v>1565</v>
      </c>
      <c r="M182" s="152">
        <f t="shared" si="12"/>
        <v>0</v>
      </c>
      <c r="N182" s="152">
        <f t="shared" si="6"/>
        <v>1</v>
      </c>
      <c r="O182" s="145">
        <f t="shared" si="7"/>
        <v>1</v>
      </c>
      <c r="Q182" s="152">
        <f t="shared" si="8"/>
        <v>1566</v>
      </c>
      <c r="R182" s="152">
        <f t="shared" si="9"/>
        <v>1566.64</v>
      </c>
      <c r="S182" s="152">
        <f t="shared" si="10"/>
        <v>-0.64</v>
      </c>
    </row>
    <row r="183" ht="15.75" customHeight="1">
      <c r="B183" s="145">
        <v>181.0</v>
      </c>
      <c r="C183" s="6" t="str">
        <f t="shared" si="1"/>
        <v>0:26:06</v>
      </c>
      <c r="D183" s="154" t="str">
        <f t="shared" si="13"/>
        <v>00:26:06.290</v>
      </c>
      <c r="E183" s="152">
        <f t="shared" si="3"/>
        <v>1566</v>
      </c>
      <c r="F183" s="185">
        <v>181.0</v>
      </c>
      <c r="G183" s="185" t="s">
        <v>731</v>
      </c>
      <c r="H183" s="152">
        <f t="shared" si="4"/>
        <v>1566</v>
      </c>
      <c r="I183" s="152">
        <f t="shared" si="11"/>
        <v>0</v>
      </c>
      <c r="J183" s="185">
        <v>181.0</v>
      </c>
      <c r="K183" s="185" t="s">
        <v>732</v>
      </c>
      <c r="L183" s="152">
        <f t="shared" si="5"/>
        <v>1566</v>
      </c>
      <c r="M183" s="152">
        <f t="shared" si="12"/>
        <v>1</v>
      </c>
      <c r="N183" s="152">
        <f t="shared" si="6"/>
        <v>0</v>
      </c>
      <c r="O183" s="145">
        <f t="shared" si="7"/>
        <v>0</v>
      </c>
      <c r="Q183" s="152">
        <f t="shared" si="8"/>
        <v>1566</v>
      </c>
      <c r="R183" s="152">
        <f t="shared" si="9"/>
        <v>1567.64</v>
      </c>
      <c r="S183" s="152">
        <f t="shared" si="10"/>
        <v>-1.64</v>
      </c>
    </row>
    <row r="184" ht="15.75" customHeight="1">
      <c r="B184" s="145">
        <v>182.0</v>
      </c>
      <c r="C184" s="6" t="str">
        <f t="shared" si="1"/>
        <v>0:26:07</v>
      </c>
      <c r="D184" s="154" t="str">
        <f t="shared" si="13"/>
        <v>00:26:07.260</v>
      </c>
      <c r="E184" s="152">
        <f t="shared" si="3"/>
        <v>1567</v>
      </c>
      <c r="F184" s="185">
        <v>182.0</v>
      </c>
      <c r="G184" s="185" t="s">
        <v>733</v>
      </c>
      <c r="H184" s="152">
        <f t="shared" si="4"/>
        <v>1567</v>
      </c>
      <c r="I184" s="152">
        <f t="shared" si="11"/>
        <v>1</v>
      </c>
      <c r="J184" s="185">
        <v>182.0</v>
      </c>
      <c r="K184" s="185" t="s">
        <v>734</v>
      </c>
      <c r="L184" s="152">
        <f t="shared" si="5"/>
        <v>1567</v>
      </c>
      <c r="M184" s="152">
        <f t="shared" si="12"/>
        <v>1</v>
      </c>
      <c r="N184" s="152">
        <f t="shared" si="6"/>
        <v>0</v>
      </c>
      <c r="O184" s="145">
        <f t="shared" si="7"/>
        <v>0</v>
      </c>
      <c r="Q184" s="152">
        <f t="shared" si="8"/>
        <v>1567</v>
      </c>
      <c r="R184" s="152">
        <f t="shared" si="9"/>
        <v>1568.64</v>
      </c>
      <c r="S184" s="152">
        <f t="shared" si="10"/>
        <v>-1.64</v>
      </c>
    </row>
    <row r="185" ht="15.75" customHeight="1">
      <c r="B185" s="145">
        <v>183.0</v>
      </c>
      <c r="C185" s="6" t="str">
        <f t="shared" si="1"/>
        <v>0:26:09</v>
      </c>
      <c r="D185" s="154" t="str">
        <f t="shared" si="13"/>
        <v>00:26:08.670</v>
      </c>
      <c r="E185" s="152">
        <f t="shared" si="3"/>
        <v>1569</v>
      </c>
      <c r="F185" s="185">
        <v>183.0</v>
      </c>
      <c r="G185" s="185" t="s">
        <v>735</v>
      </c>
      <c r="H185" s="152">
        <f t="shared" si="4"/>
        <v>1569</v>
      </c>
      <c r="I185" s="152">
        <f t="shared" si="11"/>
        <v>2</v>
      </c>
      <c r="J185" s="185">
        <v>183.0</v>
      </c>
      <c r="K185" s="185" t="s">
        <v>736</v>
      </c>
      <c r="L185" s="152">
        <f t="shared" si="5"/>
        <v>1568</v>
      </c>
      <c r="M185" s="152">
        <f t="shared" si="12"/>
        <v>1</v>
      </c>
      <c r="N185" s="152">
        <f t="shared" si="6"/>
        <v>1</v>
      </c>
      <c r="O185" s="145">
        <f t="shared" si="7"/>
        <v>1</v>
      </c>
      <c r="Q185" s="152">
        <f t="shared" si="8"/>
        <v>1569</v>
      </c>
      <c r="R185" s="152">
        <f t="shared" si="9"/>
        <v>1569.64</v>
      </c>
      <c r="S185" s="152">
        <f t="shared" si="10"/>
        <v>-0.64</v>
      </c>
    </row>
    <row r="186" ht="15.75" customHeight="1">
      <c r="B186" s="145">
        <v>184.0</v>
      </c>
      <c r="C186" s="6" t="str">
        <f t="shared" si="1"/>
        <v>0:26:16</v>
      </c>
      <c r="D186" s="154" t="str">
        <f t="shared" si="13"/>
        <v>00:26:15.720</v>
      </c>
      <c r="E186" s="152">
        <f t="shared" si="3"/>
        <v>1576</v>
      </c>
      <c r="F186" s="185">
        <v>184.0</v>
      </c>
      <c r="G186" s="185" t="s">
        <v>737</v>
      </c>
      <c r="H186" s="152">
        <f t="shared" si="4"/>
        <v>1576</v>
      </c>
      <c r="I186" s="152">
        <f t="shared" si="11"/>
        <v>7</v>
      </c>
      <c r="J186" s="185">
        <v>184.0</v>
      </c>
      <c r="K186" s="185" t="s">
        <v>738</v>
      </c>
      <c r="L186" s="152">
        <f t="shared" si="5"/>
        <v>1575</v>
      </c>
      <c r="M186" s="152">
        <f t="shared" si="12"/>
        <v>7</v>
      </c>
      <c r="N186" s="152">
        <f t="shared" si="6"/>
        <v>1</v>
      </c>
      <c r="O186" s="145">
        <f t="shared" si="7"/>
        <v>1</v>
      </c>
      <c r="Q186" s="152">
        <f t="shared" si="8"/>
        <v>1576</v>
      </c>
      <c r="R186" s="152">
        <f t="shared" si="9"/>
        <v>1576.64</v>
      </c>
      <c r="S186" s="152">
        <f t="shared" si="10"/>
        <v>-0.64</v>
      </c>
    </row>
    <row r="187" ht="15.75" customHeight="1">
      <c r="B187" s="145">
        <v>185.0</v>
      </c>
      <c r="C187" s="6" t="str">
        <f t="shared" si="1"/>
        <v>0:26:21</v>
      </c>
      <c r="D187" s="154" t="str">
        <f t="shared" si="13"/>
        <v>00:26:21.120</v>
      </c>
      <c r="E187" s="152">
        <f t="shared" si="3"/>
        <v>1581</v>
      </c>
      <c r="F187" s="185">
        <v>185.0</v>
      </c>
      <c r="G187" s="185" t="s">
        <v>739</v>
      </c>
      <c r="H187" s="152">
        <f t="shared" si="4"/>
        <v>1581</v>
      </c>
      <c r="I187" s="152">
        <f t="shared" si="11"/>
        <v>5</v>
      </c>
      <c r="J187" s="185">
        <v>185.0</v>
      </c>
      <c r="K187" s="185" t="s">
        <v>740</v>
      </c>
      <c r="L187" s="152">
        <f t="shared" si="5"/>
        <v>1581</v>
      </c>
      <c r="M187" s="152">
        <f t="shared" si="12"/>
        <v>6</v>
      </c>
      <c r="N187" s="152">
        <f t="shared" si="6"/>
        <v>0</v>
      </c>
      <c r="O187" s="145">
        <f t="shared" si="7"/>
        <v>0</v>
      </c>
      <c r="Q187" s="152">
        <f t="shared" si="8"/>
        <v>1581</v>
      </c>
      <c r="R187" s="152">
        <f t="shared" si="9"/>
        <v>1582.64</v>
      </c>
      <c r="S187" s="152">
        <f t="shared" si="10"/>
        <v>-1.64</v>
      </c>
    </row>
    <row r="188" ht="15.75" customHeight="1">
      <c r="B188" s="145">
        <v>186.0</v>
      </c>
      <c r="C188" s="6" t="str">
        <f t="shared" si="1"/>
        <v>0:26:28</v>
      </c>
      <c r="D188" s="154" t="str">
        <f t="shared" si="13"/>
        <v>00:26:28.240</v>
      </c>
      <c r="E188" s="152">
        <f t="shared" si="3"/>
        <v>1588</v>
      </c>
      <c r="F188" s="185">
        <v>186.0</v>
      </c>
      <c r="G188" s="185" t="s">
        <v>741</v>
      </c>
      <c r="H188" s="152">
        <f t="shared" si="4"/>
        <v>1588</v>
      </c>
      <c r="I188" s="152">
        <f t="shared" si="11"/>
        <v>7</v>
      </c>
      <c r="J188" s="185">
        <v>186.0</v>
      </c>
      <c r="K188" s="185" t="s">
        <v>742</v>
      </c>
      <c r="L188" s="152">
        <f t="shared" si="5"/>
        <v>1587</v>
      </c>
      <c r="M188" s="152">
        <f t="shared" si="12"/>
        <v>6</v>
      </c>
      <c r="N188" s="152">
        <f t="shared" si="6"/>
        <v>1</v>
      </c>
      <c r="O188" s="145">
        <f t="shared" si="7"/>
        <v>1</v>
      </c>
      <c r="Q188" s="152">
        <f t="shared" si="8"/>
        <v>1588</v>
      </c>
      <c r="R188" s="152">
        <f t="shared" si="9"/>
        <v>1588.64</v>
      </c>
      <c r="S188" s="152">
        <f t="shared" si="10"/>
        <v>-0.64</v>
      </c>
    </row>
    <row r="189" ht="15.75" customHeight="1">
      <c r="B189" s="145">
        <v>187.0</v>
      </c>
      <c r="C189" s="6" t="str">
        <f t="shared" si="1"/>
        <v>0:26:29</v>
      </c>
      <c r="D189" s="154" t="str">
        <f t="shared" si="13"/>
        <v>00:26:29.170</v>
      </c>
      <c r="E189" s="152">
        <f t="shared" si="3"/>
        <v>1589</v>
      </c>
      <c r="F189" s="185">
        <v>187.0</v>
      </c>
      <c r="G189" s="185" t="s">
        <v>743</v>
      </c>
      <c r="H189" s="152">
        <f t="shared" si="4"/>
        <v>1589</v>
      </c>
      <c r="I189" s="152">
        <f t="shared" si="11"/>
        <v>1</v>
      </c>
      <c r="J189" s="185">
        <v>187.0</v>
      </c>
      <c r="K189" s="185" t="s">
        <v>744</v>
      </c>
      <c r="L189" s="152">
        <f t="shared" si="5"/>
        <v>1588</v>
      </c>
      <c r="M189" s="152">
        <f t="shared" si="12"/>
        <v>1</v>
      </c>
      <c r="N189" s="152">
        <f t="shared" si="6"/>
        <v>1</v>
      </c>
      <c r="O189" s="145">
        <f t="shared" si="7"/>
        <v>1</v>
      </c>
      <c r="Q189" s="152">
        <f t="shared" si="8"/>
        <v>1589</v>
      </c>
      <c r="R189" s="152">
        <f t="shared" si="9"/>
        <v>1589.64</v>
      </c>
      <c r="S189" s="152">
        <f t="shared" si="10"/>
        <v>-0.64</v>
      </c>
    </row>
    <row r="190" ht="15.75" customHeight="1">
      <c r="B190" s="145">
        <v>188.0</v>
      </c>
      <c r="C190" s="6" t="str">
        <f t="shared" si="1"/>
        <v>0:26:30</v>
      </c>
      <c r="D190" s="154" t="str">
        <f t="shared" si="13"/>
        <v>00:26:30.270</v>
      </c>
      <c r="E190" s="152">
        <f t="shared" si="3"/>
        <v>1590</v>
      </c>
      <c r="F190" s="185">
        <v>188.0</v>
      </c>
      <c r="G190" s="185" t="s">
        <v>745</v>
      </c>
      <c r="H190" s="152">
        <f t="shared" si="4"/>
        <v>1590</v>
      </c>
      <c r="I190" s="152">
        <f t="shared" si="11"/>
        <v>1</v>
      </c>
      <c r="J190" s="185">
        <v>188.0</v>
      </c>
      <c r="K190" s="185" t="s">
        <v>746</v>
      </c>
      <c r="L190" s="152">
        <f t="shared" si="5"/>
        <v>1590</v>
      </c>
      <c r="M190" s="152">
        <f t="shared" si="12"/>
        <v>2</v>
      </c>
      <c r="N190" s="152">
        <f t="shared" si="6"/>
        <v>0</v>
      </c>
      <c r="O190" s="145">
        <f t="shared" si="7"/>
        <v>0</v>
      </c>
      <c r="Q190" s="152">
        <f t="shared" si="8"/>
        <v>1590</v>
      </c>
      <c r="R190" s="152">
        <f t="shared" si="9"/>
        <v>1591.64</v>
      </c>
      <c r="S190" s="152">
        <f t="shared" si="10"/>
        <v>-1.64</v>
      </c>
    </row>
    <row r="191" ht="15.75" customHeight="1">
      <c r="B191" s="145">
        <v>189.0</v>
      </c>
      <c r="C191" s="6" t="str">
        <f t="shared" si="1"/>
        <v>0:26:32</v>
      </c>
      <c r="D191" s="154" t="str">
        <f t="shared" si="13"/>
        <v>00:26:32.340</v>
      </c>
      <c r="E191" s="152">
        <f t="shared" si="3"/>
        <v>1592</v>
      </c>
      <c r="F191" s="185">
        <v>189.0</v>
      </c>
      <c r="G191" s="185" t="s">
        <v>747</v>
      </c>
      <c r="H191" s="152">
        <f t="shared" si="4"/>
        <v>1592</v>
      </c>
      <c r="I191" s="152">
        <f t="shared" si="11"/>
        <v>2</v>
      </c>
      <c r="J191" s="185">
        <v>189.0</v>
      </c>
      <c r="K191" s="185" t="s">
        <v>748</v>
      </c>
      <c r="L191" s="152">
        <f t="shared" si="5"/>
        <v>1592</v>
      </c>
      <c r="M191" s="152">
        <f t="shared" si="12"/>
        <v>2</v>
      </c>
      <c r="N191" s="152">
        <f t="shared" si="6"/>
        <v>0</v>
      </c>
      <c r="O191" s="145">
        <f t="shared" si="7"/>
        <v>0</v>
      </c>
      <c r="Q191" s="152">
        <f t="shared" si="8"/>
        <v>1592</v>
      </c>
      <c r="R191" s="152">
        <f t="shared" si="9"/>
        <v>1593.64</v>
      </c>
      <c r="S191" s="152">
        <f t="shared" si="10"/>
        <v>-1.64</v>
      </c>
    </row>
    <row r="192" ht="15.75" customHeight="1">
      <c r="B192" s="145">
        <v>190.0</v>
      </c>
      <c r="C192" s="6" t="str">
        <f t="shared" si="1"/>
        <v>0:26:37</v>
      </c>
      <c r="D192" s="154" t="str">
        <f t="shared" si="13"/>
        <v>00:26:37.490</v>
      </c>
      <c r="E192" s="152">
        <f t="shared" si="3"/>
        <v>1597</v>
      </c>
      <c r="F192" s="185">
        <v>190.0</v>
      </c>
      <c r="G192" s="185" t="s">
        <v>749</v>
      </c>
      <c r="H192" s="152">
        <f t="shared" si="4"/>
        <v>1597</v>
      </c>
      <c r="I192" s="152">
        <f t="shared" si="11"/>
        <v>5</v>
      </c>
      <c r="J192" s="185">
        <v>190.0</v>
      </c>
      <c r="K192" s="185" t="s">
        <v>750</v>
      </c>
      <c r="L192" s="152">
        <f t="shared" si="5"/>
        <v>1597</v>
      </c>
      <c r="M192" s="152">
        <f t="shared" si="12"/>
        <v>5</v>
      </c>
      <c r="N192" s="152">
        <f t="shared" si="6"/>
        <v>0</v>
      </c>
      <c r="O192" s="145">
        <f t="shared" si="7"/>
        <v>0</v>
      </c>
      <c r="Q192" s="152">
        <f t="shared" si="8"/>
        <v>1597</v>
      </c>
      <c r="R192" s="152">
        <f t="shared" si="9"/>
        <v>1598.64</v>
      </c>
      <c r="S192" s="152">
        <f t="shared" si="10"/>
        <v>-1.64</v>
      </c>
    </row>
    <row r="193" ht="15.75" customHeight="1">
      <c r="B193" s="145">
        <v>191.0</v>
      </c>
      <c r="C193" s="6" t="str">
        <f t="shared" si="1"/>
        <v>0:26:40</v>
      </c>
      <c r="D193" s="154" t="str">
        <f t="shared" si="13"/>
        <v>00:26:39.840</v>
      </c>
      <c r="E193" s="152">
        <f t="shared" si="3"/>
        <v>1600</v>
      </c>
      <c r="F193" s="185">
        <v>191.0</v>
      </c>
      <c r="G193" s="185" t="s">
        <v>751</v>
      </c>
      <c r="H193" s="152">
        <f t="shared" si="4"/>
        <v>1600</v>
      </c>
      <c r="I193" s="152">
        <f t="shared" si="11"/>
        <v>3</v>
      </c>
      <c r="J193" s="185">
        <v>191.0</v>
      </c>
      <c r="K193" s="185" t="s">
        <v>752</v>
      </c>
      <c r="L193" s="152">
        <f t="shared" si="5"/>
        <v>1599</v>
      </c>
      <c r="M193" s="152">
        <f t="shared" si="12"/>
        <v>2</v>
      </c>
      <c r="N193" s="152">
        <f t="shared" si="6"/>
        <v>1</v>
      </c>
      <c r="O193" s="145">
        <f t="shared" si="7"/>
        <v>1</v>
      </c>
      <c r="Q193" s="152">
        <f t="shared" si="8"/>
        <v>1600</v>
      </c>
      <c r="R193" s="152">
        <f t="shared" si="9"/>
        <v>1600.64</v>
      </c>
      <c r="S193" s="152">
        <f t="shared" si="10"/>
        <v>-0.64</v>
      </c>
    </row>
    <row r="194" ht="15.75" customHeight="1">
      <c r="B194" s="145">
        <v>192.0</v>
      </c>
      <c r="C194" s="6" t="str">
        <f t="shared" si="1"/>
        <v>0:26:50</v>
      </c>
      <c r="D194" s="154" t="str">
        <f t="shared" si="13"/>
        <v>00:26:49.620</v>
      </c>
      <c r="E194" s="152">
        <f t="shared" si="3"/>
        <v>1610</v>
      </c>
      <c r="F194" s="185">
        <v>192.0</v>
      </c>
      <c r="G194" s="185" t="s">
        <v>753</v>
      </c>
      <c r="H194" s="152">
        <f t="shared" si="4"/>
        <v>1610</v>
      </c>
      <c r="I194" s="152">
        <f t="shared" si="11"/>
        <v>10</v>
      </c>
      <c r="J194" s="185">
        <v>192.0</v>
      </c>
      <c r="K194" s="185" t="s">
        <v>754</v>
      </c>
      <c r="L194" s="152">
        <f t="shared" si="5"/>
        <v>1609</v>
      </c>
      <c r="M194" s="152">
        <f t="shared" si="12"/>
        <v>10</v>
      </c>
      <c r="N194" s="152">
        <f t="shared" si="6"/>
        <v>1</v>
      </c>
      <c r="O194" s="145">
        <f t="shared" si="7"/>
        <v>1</v>
      </c>
      <c r="Q194" s="152">
        <f t="shared" si="8"/>
        <v>1610</v>
      </c>
      <c r="R194" s="152">
        <f t="shared" si="9"/>
        <v>1610.64</v>
      </c>
      <c r="S194" s="152">
        <f t="shared" si="10"/>
        <v>-0.64</v>
      </c>
    </row>
    <row r="195" ht="15.75" customHeight="1">
      <c r="B195" s="145">
        <v>193.0</v>
      </c>
      <c r="C195" s="6" t="str">
        <f t="shared" si="1"/>
        <v>0:26:51</v>
      </c>
      <c r="D195" s="154" t="str">
        <f t="shared" si="13"/>
        <v>00:26:50.970</v>
      </c>
      <c r="E195" s="152">
        <f t="shared" si="3"/>
        <v>1611</v>
      </c>
      <c r="F195" s="185">
        <v>193.0</v>
      </c>
      <c r="G195" s="185" t="s">
        <v>755</v>
      </c>
      <c r="H195" s="152">
        <f t="shared" si="4"/>
        <v>1611</v>
      </c>
      <c r="I195" s="152">
        <f t="shared" si="11"/>
        <v>1</v>
      </c>
      <c r="J195" s="185">
        <v>193.0</v>
      </c>
      <c r="K195" s="185" t="s">
        <v>756</v>
      </c>
      <c r="L195" s="152">
        <f t="shared" si="5"/>
        <v>1610</v>
      </c>
      <c r="M195" s="152">
        <f t="shared" si="12"/>
        <v>1</v>
      </c>
      <c r="N195" s="152">
        <f t="shared" si="6"/>
        <v>1</v>
      </c>
      <c r="O195" s="145">
        <f t="shared" si="7"/>
        <v>1</v>
      </c>
      <c r="Q195" s="152">
        <f t="shared" si="8"/>
        <v>1611</v>
      </c>
      <c r="R195" s="152">
        <f t="shared" si="9"/>
        <v>1611.64</v>
      </c>
      <c r="S195" s="152">
        <f t="shared" si="10"/>
        <v>-0.64</v>
      </c>
    </row>
    <row r="196" ht="15.75" customHeight="1">
      <c r="B196" s="145">
        <v>194.0</v>
      </c>
      <c r="C196" s="6" t="str">
        <f t="shared" si="1"/>
        <v>0:26:53</v>
      </c>
      <c r="D196" s="154" t="str">
        <f t="shared" si="13"/>
        <v>00:26:53.340</v>
      </c>
      <c r="E196" s="152">
        <f t="shared" si="3"/>
        <v>1613</v>
      </c>
      <c r="F196" s="185">
        <v>194.0</v>
      </c>
      <c r="G196" s="185" t="s">
        <v>757</v>
      </c>
      <c r="H196" s="152">
        <f t="shared" si="4"/>
        <v>1613</v>
      </c>
      <c r="I196" s="152">
        <f t="shared" si="11"/>
        <v>2</v>
      </c>
      <c r="J196" s="185">
        <v>194.0</v>
      </c>
      <c r="K196" s="185" t="s">
        <v>758</v>
      </c>
      <c r="L196" s="152">
        <f t="shared" si="5"/>
        <v>1613</v>
      </c>
      <c r="M196" s="152">
        <f t="shared" si="12"/>
        <v>3</v>
      </c>
      <c r="N196" s="152">
        <f t="shared" si="6"/>
        <v>0</v>
      </c>
      <c r="O196" s="145">
        <f t="shared" si="7"/>
        <v>0</v>
      </c>
      <c r="Q196" s="152">
        <f t="shared" si="8"/>
        <v>1613</v>
      </c>
      <c r="R196" s="152">
        <f t="shared" si="9"/>
        <v>1614.64</v>
      </c>
      <c r="S196" s="152">
        <f t="shared" si="10"/>
        <v>-1.64</v>
      </c>
    </row>
    <row r="197" ht="15.75" customHeight="1">
      <c r="B197" s="145">
        <v>195.0</v>
      </c>
      <c r="C197" s="6" t="str">
        <f t="shared" si="1"/>
        <v>0:26:55</v>
      </c>
      <c r="D197" s="154" t="str">
        <f t="shared" si="13"/>
        <v>00:26:54.580</v>
      </c>
      <c r="E197" s="152">
        <f t="shared" si="3"/>
        <v>1615</v>
      </c>
      <c r="F197" s="185">
        <v>195.0</v>
      </c>
      <c r="G197" s="185" t="s">
        <v>759</v>
      </c>
      <c r="H197" s="152">
        <f t="shared" si="4"/>
        <v>1615</v>
      </c>
      <c r="I197" s="152">
        <f t="shared" si="11"/>
        <v>2</v>
      </c>
      <c r="J197" s="185">
        <v>195.0</v>
      </c>
      <c r="K197" s="185" t="s">
        <v>760</v>
      </c>
      <c r="L197" s="152">
        <f t="shared" si="5"/>
        <v>1614</v>
      </c>
      <c r="M197" s="152">
        <f t="shared" si="12"/>
        <v>1</v>
      </c>
      <c r="N197" s="152">
        <f t="shared" si="6"/>
        <v>1</v>
      </c>
      <c r="O197" s="145">
        <f t="shared" si="7"/>
        <v>1</v>
      </c>
      <c r="Q197" s="152">
        <f t="shared" si="8"/>
        <v>1615</v>
      </c>
      <c r="R197" s="152">
        <f t="shared" si="9"/>
        <v>1615.64</v>
      </c>
      <c r="S197" s="152">
        <f t="shared" si="10"/>
        <v>-0.64</v>
      </c>
    </row>
    <row r="198" ht="15.75" customHeight="1">
      <c r="B198" s="145">
        <v>196.0</v>
      </c>
      <c r="C198" s="6" t="str">
        <f t="shared" si="1"/>
        <v>0:26:56</v>
      </c>
      <c r="D198" s="154" t="str">
        <f t="shared" si="13"/>
        <v>00:26:56.170</v>
      </c>
      <c r="E198" s="152">
        <f t="shared" si="3"/>
        <v>1616</v>
      </c>
      <c r="F198" s="185">
        <v>196.0</v>
      </c>
      <c r="G198" s="185" t="s">
        <v>761</v>
      </c>
      <c r="H198" s="152">
        <f t="shared" si="4"/>
        <v>1616</v>
      </c>
      <c r="I198" s="152">
        <f t="shared" si="11"/>
        <v>1</v>
      </c>
      <c r="J198" s="185">
        <v>196.0</v>
      </c>
      <c r="K198" s="185" t="s">
        <v>762</v>
      </c>
      <c r="L198" s="152">
        <f t="shared" si="5"/>
        <v>1615</v>
      </c>
      <c r="M198" s="152">
        <f t="shared" si="12"/>
        <v>1</v>
      </c>
      <c r="N198" s="152">
        <f t="shared" si="6"/>
        <v>1</v>
      </c>
      <c r="O198" s="145">
        <f t="shared" si="7"/>
        <v>1</v>
      </c>
      <c r="Q198" s="152">
        <f t="shared" si="8"/>
        <v>1616</v>
      </c>
      <c r="R198" s="152">
        <f t="shared" si="9"/>
        <v>1616.64</v>
      </c>
      <c r="S198" s="152">
        <f t="shared" si="10"/>
        <v>-0.64</v>
      </c>
    </row>
    <row r="199" ht="15.75" customHeight="1">
      <c r="B199" s="145">
        <v>197.0</v>
      </c>
      <c r="C199" s="6" t="str">
        <f t="shared" si="1"/>
        <v>0:27:01</v>
      </c>
      <c r="D199" s="154" t="str">
        <f t="shared" si="13"/>
        <v>00:27:00.570</v>
      </c>
      <c r="E199" s="152">
        <f t="shared" si="3"/>
        <v>1621</v>
      </c>
      <c r="F199" s="185">
        <v>197.0</v>
      </c>
      <c r="G199" s="185" t="s">
        <v>763</v>
      </c>
      <c r="H199" s="152">
        <f t="shared" si="4"/>
        <v>1621</v>
      </c>
      <c r="I199" s="152">
        <f t="shared" si="11"/>
        <v>5</v>
      </c>
      <c r="J199" s="185">
        <v>197.0</v>
      </c>
      <c r="K199" s="185" t="s">
        <v>764</v>
      </c>
      <c r="L199" s="152">
        <f t="shared" si="5"/>
        <v>1621</v>
      </c>
      <c r="M199" s="152">
        <f t="shared" si="12"/>
        <v>6</v>
      </c>
      <c r="N199" s="152">
        <f t="shared" si="6"/>
        <v>0</v>
      </c>
      <c r="O199" s="145">
        <f t="shared" si="7"/>
        <v>0</v>
      </c>
      <c r="Q199" s="152">
        <f t="shared" si="8"/>
        <v>1621</v>
      </c>
      <c r="R199" s="152">
        <f t="shared" si="9"/>
        <v>1622.64</v>
      </c>
      <c r="S199" s="152">
        <f t="shared" si="10"/>
        <v>-1.64</v>
      </c>
    </row>
    <row r="200" ht="15.75" customHeight="1">
      <c r="B200" s="145">
        <v>198.0</v>
      </c>
      <c r="C200" s="6" t="str">
        <f t="shared" si="1"/>
        <v>0:27:04</v>
      </c>
      <c r="D200" s="154" t="str">
        <f t="shared" si="13"/>
        <v>00:27:04.340</v>
      </c>
      <c r="E200" s="152">
        <f t="shared" si="3"/>
        <v>1624</v>
      </c>
      <c r="F200" s="185">
        <v>198.0</v>
      </c>
      <c r="G200" s="185" t="s">
        <v>765</v>
      </c>
      <c r="H200" s="152">
        <f t="shared" ref="H200:H401" si="14">HOUR(G201)*3600+MINUTE(G201)*60+SECOND(G201)</f>
        <v>1639</v>
      </c>
      <c r="I200" s="152">
        <f t="shared" si="11"/>
        <v>18</v>
      </c>
      <c r="J200" s="185">
        <v>198.0</v>
      </c>
      <c r="K200" s="185" t="s">
        <v>766</v>
      </c>
      <c r="L200" s="152">
        <f t="shared" si="5"/>
        <v>1624</v>
      </c>
      <c r="M200" s="152">
        <f t="shared" si="12"/>
        <v>3</v>
      </c>
      <c r="N200" s="152">
        <f t="shared" si="6"/>
        <v>15</v>
      </c>
      <c r="O200" s="145">
        <f t="shared" si="7"/>
        <v>15</v>
      </c>
      <c r="Q200" s="152">
        <f t="shared" si="8"/>
        <v>1639</v>
      </c>
      <c r="R200" s="152">
        <f t="shared" si="9"/>
        <v>1625.64</v>
      </c>
      <c r="S200" s="152">
        <f t="shared" si="10"/>
        <v>13.36</v>
      </c>
    </row>
    <row r="201" ht="15.75" customHeight="1">
      <c r="B201" s="145">
        <v>199.0</v>
      </c>
      <c r="C201" s="6" t="str">
        <f t="shared" si="1"/>
        <v>0:27:19</v>
      </c>
      <c r="D201" s="154" t="str">
        <f t="shared" si="13"/>
        <v>00:27:19.100</v>
      </c>
      <c r="E201" s="152">
        <f t="shared" si="3"/>
        <v>1639</v>
      </c>
      <c r="F201" s="185">
        <v>199.0</v>
      </c>
      <c r="G201" s="185" t="s">
        <v>767</v>
      </c>
      <c r="H201" s="152">
        <f t="shared" si="14"/>
        <v>1655</v>
      </c>
      <c r="I201" s="152">
        <f t="shared" si="11"/>
        <v>16</v>
      </c>
      <c r="J201" s="185">
        <v>199.0</v>
      </c>
      <c r="K201" s="185" t="s">
        <v>768</v>
      </c>
      <c r="L201" s="152">
        <f t="shared" si="5"/>
        <v>1639</v>
      </c>
      <c r="M201" s="152">
        <f t="shared" si="12"/>
        <v>15</v>
      </c>
      <c r="N201" s="152">
        <f t="shared" si="6"/>
        <v>16</v>
      </c>
      <c r="O201" s="145">
        <f t="shared" si="7"/>
        <v>16</v>
      </c>
      <c r="Q201" s="152">
        <f t="shared" si="8"/>
        <v>1655</v>
      </c>
      <c r="R201" s="152">
        <f t="shared" si="9"/>
        <v>1640.64</v>
      </c>
      <c r="S201" s="152">
        <f t="shared" si="10"/>
        <v>14.36</v>
      </c>
    </row>
    <row r="202" ht="15.75" customHeight="1">
      <c r="B202" s="145">
        <v>200.0</v>
      </c>
      <c r="C202" s="6" t="str">
        <f t="shared" si="1"/>
        <v>0:27:35</v>
      </c>
      <c r="D202" s="154" t="str">
        <f t="shared" si="13"/>
        <v>00:27:34.960</v>
      </c>
      <c r="E202" s="152">
        <f t="shared" si="3"/>
        <v>1655</v>
      </c>
      <c r="F202" s="185">
        <v>200.0</v>
      </c>
      <c r="G202" s="185" t="s">
        <v>769</v>
      </c>
      <c r="H202" s="152">
        <f t="shared" si="14"/>
        <v>1656</v>
      </c>
      <c r="I202" s="152">
        <f t="shared" si="11"/>
        <v>1</v>
      </c>
      <c r="J202" s="185">
        <v>200.0</v>
      </c>
      <c r="K202" s="185" t="s">
        <v>770</v>
      </c>
      <c r="L202" s="152">
        <f t="shared" si="5"/>
        <v>1654</v>
      </c>
      <c r="M202" s="152">
        <f t="shared" si="12"/>
        <v>15</v>
      </c>
      <c r="N202" s="152">
        <f t="shared" si="6"/>
        <v>2</v>
      </c>
      <c r="O202" s="145">
        <f t="shared" si="7"/>
        <v>2</v>
      </c>
      <c r="Q202" s="152">
        <f t="shared" si="8"/>
        <v>1656</v>
      </c>
      <c r="R202" s="152">
        <f t="shared" si="9"/>
        <v>1655.64</v>
      </c>
      <c r="S202" s="152">
        <f t="shared" si="10"/>
        <v>0.36</v>
      </c>
    </row>
    <row r="203" ht="15.75" customHeight="1">
      <c r="B203" s="145">
        <v>201.0</v>
      </c>
      <c r="C203" s="6" t="str">
        <f t="shared" si="1"/>
        <v>0:27:36</v>
      </c>
      <c r="D203" s="154" t="str">
        <f t="shared" si="13"/>
        <v>00:27:35.800</v>
      </c>
      <c r="E203" s="152">
        <f t="shared" si="3"/>
        <v>1656</v>
      </c>
      <c r="F203" s="185">
        <v>201.0</v>
      </c>
      <c r="G203" s="185" t="s">
        <v>771</v>
      </c>
      <c r="H203" s="152">
        <f t="shared" si="14"/>
        <v>1658</v>
      </c>
      <c r="I203" s="152">
        <f t="shared" si="11"/>
        <v>2</v>
      </c>
      <c r="J203" s="185">
        <v>201.0</v>
      </c>
      <c r="K203" s="185" t="s">
        <v>772</v>
      </c>
      <c r="L203" s="152">
        <f t="shared" si="5"/>
        <v>1655</v>
      </c>
      <c r="M203" s="152">
        <f t="shared" si="12"/>
        <v>1</v>
      </c>
      <c r="N203" s="152">
        <f t="shared" si="6"/>
        <v>3</v>
      </c>
      <c r="O203" s="145">
        <f t="shared" si="7"/>
        <v>3</v>
      </c>
      <c r="Q203" s="152">
        <f t="shared" si="8"/>
        <v>1658</v>
      </c>
      <c r="R203" s="152">
        <f t="shared" si="9"/>
        <v>1656.64</v>
      </c>
      <c r="S203" s="152">
        <f t="shared" si="10"/>
        <v>1.36</v>
      </c>
    </row>
    <row r="204" ht="15.75" customHeight="1">
      <c r="B204" s="145">
        <v>202.0</v>
      </c>
      <c r="C204" s="6" t="str">
        <f t="shared" si="1"/>
        <v>0:27:38</v>
      </c>
      <c r="D204" s="154" t="str">
        <f t="shared" si="13"/>
        <v>00:27:37.650</v>
      </c>
      <c r="E204" s="152">
        <f t="shared" si="3"/>
        <v>1658</v>
      </c>
      <c r="F204" s="185">
        <v>202.0</v>
      </c>
      <c r="G204" s="185" t="s">
        <v>773</v>
      </c>
      <c r="H204" s="152">
        <f t="shared" si="14"/>
        <v>1667</v>
      </c>
      <c r="I204" s="152">
        <f t="shared" si="11"/>
        <v>9</v>
      </c>
      <c r="J204" s="185">
        <v>202.0</v>
      </c>
      <c r="K204" s="185" t="s">
        <v>774</v>
      </c>
      <c r="L204" s="152">
        <f t="shared" si="5"/>
        <v>1657</v>
      </c>
      <c r="M204" s="152">
        <f t="shared" si="12"/>
        <v>2</v>
      </c>
      <c r="N204" s="152">
        <f t="shared" si="6"/>
        <v>10</v>
      </c>
      <c r="O204" s="145">
        <f t="shared" si="7"/>
        <v>10</v>
      </c>
      <c r="Q204" s="152">
        <f t="shared" si="8"/>
        <v>1667</v>
      </c>
      <c r="R204" s="152">
        <f t="shared" si="9"/>
        <v>1658.64</v>
      </c>
      <c r="S204" s="152">
        <f t="shared" si="10"/>
        <v>8.36</v>
      </c>
    </row>
    <row r="205" ht="15.75" customHeight="1">
      <c r="B205" s="145">
        <v>203.0</v>
      </c>
      <c r="C205" s="6" t="str">
        <f t="shared" si="1"/>
        <v>0:27:47</v>
      </c>
      <c r="D205" s="154" t="str">
        <f t="shared" si="13"/>
        <v>00:27:46.720</v>
      </c>
      <c r="E205" s="152">
        <f t="shared" si="3"/>
        <v>1667</v>
      </c>
      <c r="F205" s="185">
        <v>203.0</v>
      </c>
      <c r="G205" s="185" t="s">
        <v>775</v>
      </c>
      <c r="H205" s="152">
        <f t="shared" si="14"/>
        <v>1667</v>
      </c>
      <c r="I205" s="152">
        <f t="shared" si="11"/>
        <v>0</v>
      </c>
      <c r="J205" s="185">
        <v>203.0</v>
      </c>
      <c r="K205" s="185" t="s">
        <v>776</v>
      </c>
      <c r="L205" s="152">
        <f t="shared" si="5"/>
        <v>1666</v>
      </c>
      <c r="M205" s="152">
        <f t="shared" si="12"/>
        <v>9</v>
      </c>
      <c r="N205" s="152">
        <f t="shared" si="6"/>
        <v>1</v>
      </c>
      <c r="O205" s="145">
        <f t="shared" si="7"/>
        <v>1</v>
      </c>
      <c r="Q205" s="152">
        <f t="shared" si="8"/>
        <v>1667</v>
      </c>
      <c r="R205" s="152">
        <f t="shared" si="9"/>
        <v>1667.64</v>
      </c>
      <c r="S205" s="152">
        <f t="shared" si="10"/>
        <v>-0.64</v>
      </c>
    </row>
    <row r="206" ht="15.75" customHeight="1">
      <c r="B206" s="145">
        <v>204.0</v>
      </c>
      <c r="C206" s="6" t="str">
        <f t="shared" si="1"/>
        <v>0:27:47</v>
      </c>
      <c r="D206" s="154" t="str">
        <f t="shared" si="13"/>
        <v>00:27:47.240</v>
      </c>
      <c r="E206" s="152">
        <f t="shared" si="3"/>
        <v>1667</v>
      </c>
      <c r="F206" s="185">
        <v>204.0</v>
      </c>
      <c r="G206" s="185" t="s">
        <v>777</v>
      </c>
      <c r="H206" s="152">
        <f t="shared" si="14"/>
        <v>1669</v>
      </c>
      <c r="I206" s="152">
        <f t="shared" si="11"/>
        <v>2</v>
      </c>
      <c r="J206" s="185">
        <v>204.0</v>
      </c>
      <c r="K206" s="185" t="s">
        <v>778</v>
      </c>
      <c r="L206" s="152">
        <f t="shared" si="5"/>
        <v>1667</v>
      </c>
      <c r="M206" s="152">
        <f t="shared" si="12"/>
        <v>1</v>
      </c>
      <c r="N206" s="152">
        <f t="shared" si="6"/>
        <v>2</v>
      </c>
      <c r="O206" s="145">
        <f t="shared" si="7"/>
        <v>2</v>
      </c>
      <c r="Q206" s="152">
        <f t="shared" si="8"/>
        <v>1669</v>
      </c>
      <c r="R206" s="152">
        <f t="shared" si="9"/>
        <v>1668.64</v>
      </c>
      <c r="S206" s="152">
        <f t="shared" si="10"/>
        <v>0.36</v>
      </c>
    </row>
    <row r="207" ht="15.75" customHeight="1">
      <c r="B207" s="145">
        <v>205.0</v>
      </c>
      <c r="C207" s="6" t="str">
        <f t="shared" si="1"/>
        <v>0:27:49</v>
      </c>
      <c r="D207" s="154" t="str">
        <f t="shared" si="13"/>
        <v>00:27:48.720</v>
      </c>
      <c r="E207" s="152">
        <f t="shared" si="3"/>
        <v>1669</v>
      </c>
      <c r="F207" s="185">
        <v>205.0</v>
      </c>
      <c r="G207" s="185" t="s">
        <v>779</v>
      </c>
      <c r="H207" s="152">
        <f t="shared" si="14"/>
        <v>1673</v>
      </c>
      <c r="I207" s="152">
        <f t="shared" si="11"/>
        <v>4</v>
      </c>
      <c r="J207" s="185">
        <v>205.0</v>
      </c>
      <c r="K207" s="185" t="s">
        <v>780</v>
      </c>
      <c r="L207" s="152">
        <f t="shared" si="5"/>
        <v>1668</v>
      </c>
      <c r="M207" s="152">
        <f t="shared" si="12"/>
        <v>1</v>
      </c>
      <c r="N207" s="152">
        <f t="shared" si="6"/>
        <v>5</v>
      </c>
      <c r="O207" s="145">
        <f t="shared" si="7"/>
        <v>5</v>
      </c>
      <c r="Q207" s="152">
        <f t="shared" si="8"/>
        <v>1673</v>
      </c>
      <c r="R207" s="152">
        <f t="shared" si="9"/>
        <v>1669.64</v>
      </c>
      <c r="S207" s="152">
        <f t="shared" si="10"/>
        <v>3.36</v>
      </c>
    </row>
    <row r="208" ht="15.75" customHeight="1">
      <c r="B208" s="145">
        <v>206.0</v>
      </c>
      <c r="C208" s="6" t="str">
        <f t="shared" si="1"/>
        <v>0:27:53</v>
      </c>
      <c r="D208" s="154" t="str">
        <f t="shared" si="13"/>
        <v>00:27:52.600</v>
      </c>
      <c r="E208" s="152">
        <f t="shared" si="3"/>
        <v>1673</v>
      </c>
      <c r="F208" s="185">
        <v>206.0</v>
      </c>
      <c r="G208" s="185" t="s">
        <v>781</v>
      </c>
      <c r="H208" s="152">
        <f t="shared" si="14"/>
        <v>1675</v>
      </c>
      <c r="I208" s="152">
        <f t="shared" si="11"/>
        <v>2</v>
      </c>
      <c r="J208" s="185">
        <v>206.0</v>
      </c>
      <c r="K208" s="185" t="s">
        <v>782</v>
      </c>
      <c r="L208" s="152">
        <f t="shared" si="5"/>
        <v>1673</v>
      </c>
      <c r="M208" s="152">
        <f t="shared" si="12"/>
        <v>5</v>
      </c>
      <c r="N208" s="152">
        <f t="shared" si="6"/>
        <v>2</v>
      </c>
      <c r="O208" s="145">
        <f t="shared" si="7"/>
        <v>2</v>
      </c>
      <c r="Q208" s="152">
        <f t="shared" si="8"/>
        <v>1675</v>
      </c>
      <c r="R208" s="152">
        <f t="shared" si="9"/>
        <v>1674.64</v>
      </c>
      <c r="S208" s="152">
        <f t="shared" si="10"/>
        <v>0.36</v>
      </c>
    </row>
    <row r="209" ht="15.75" customHeight="1">
      <c r="B209" s="145">
        <v>207.0</v>
      </c>
      <c r="C209" s="6" t="str">
        <f t="shared" si="1"/>
        <v>0:27:55</v>
      </c>
      <c r="D209" s="154" t="str">
        <f t="shared" si="13"/>
        <v>00:27:55.250</v>
      </c>
      <c r="E209" s="152">
        <f t="shared" si="3"/>
        <v>1675</v>
      </c>
      <c r="F209" s="185">
        <v>207.0</v>
      </c>
      <c r="G209" s="185" t="s">
        <v>783</v>
      </c>
      <c r="H209" s="152">
        <f t="shared" si="14"/>
        <v>1677</v>
      </c>
      <c r="I209" s="152">
        <f t="shared" si="11"/>
        <v>2</v>
      </c>
      <c r="J209" s="185">
        <v>207.0</v>
      </c>
      <c r="K209" s="185" t="s">
        <v>784</v>
      </c>
      <c r="L209" s="152">
        <f t="shared" si="5"/>
        <v>1675</v>
      </c>
      <c r="M209" s="152">
        <f t="shared" si="12"/>
        <v>2</v>
      </c>
      <c r="N209" s="152">
        <f t="shared" si="6"/>
        <v>2</v>
      </c>
      <c r="O209" s="145">
        <f t="shared" si="7"/>
        <v>2</v>
      </c>
      <c r="Q209" s="152">
        <f t="shared" si="8"/>
        <v>1677</v>
      </c>
      <c r="R209" s="152">
        <f t="shared" si="9"/>
        <v>1676.64</v>
      </c>
      <c r="S209" s="152">
        <f t="shared" si="10"/>
        <v>0.36</v>
      </c>
    </row>
    <row r="210" ht="15.75" customHeight="1">
      <c r="B210" s="145">
        <v>208.0</v>
      </c>
      <c r="C210" s="6" t="str">
        <f t="shared" si="1"/>
        <v>0:27:57</v>
      </c>
      <c r="D210" s="154" t="str">
        <f t="shared" si="13"/>
        <v>00:27:57.340</v>
      </c>
      <c r="E210" s="152">
        <f t="shared" si="3"/>
        <v>1677</v>
      </c>
      <c r="F210" s="185">
        <v>208.0</v>
      </c>
      <c r="G210" s="185" t="s">
        <v>785</v>
      </c>
      <c r="H210" s="152">
        <f t="shared" si="14"/>
        <v>1688</v>
      </c>
      <c r="I210" s="152">
        <f t="shared" si="11"/>
        <v>11</v>
      </c>
      <c r="J210" s="185">
        <v>208.0</v>
      </c>
      <c r="K210" s="185" t="s">
        <v>786</v>
      </c>
      <c r="L210" s="152">
        <f t="shared" si="5"/>
        <v>1678</v>
      </c>
      <c r="M210" s="152">
        <f t="shared" si="12"/>
        <v>3</v>
      </c>
      <c r="N210" s="152">
        <f t="shared" si="6"/>
        <v>10</v>
      </c>
      <c r="O210" s="145">
        <f t="shared" si="7"/>
        <v>10</v>
      </c>
      <c r="Q210" s="152">
        <f t="shared" si="8"/>
        <v>1688</v>
      </c>
      <c r="R210" s="152">
        <f t="shared" si="9"/>
        <v>1679.64</v>
      </c>
      <c r="S210" s="152">
        <f t="shared" si="10"/>
        <v>8.36</v>
      </c>
    </row>
    <row r="211" ht="15.75" customHeight="1">
      <c r="B211" s="145">
        <v>209.0</v>
      </c>
      <c r="C211" s="6" t="str">
        <f t="shared" si="1"/>
        <v>0:28:08</v>
      </c>
      <c r="D211" s="154" t="str">
        <f t="shared" si="13"/>
        <v>00:28:08.050</v>
      </c>
      <c r="E211" s="152">
        <f t="shared" si="3"/>
        <v>1688</v>
      </c>
      <c r="F211" s="185">
        <v>209.0</v>
      </c>
      <c r="G211" s="185" t="s">
        <v>787</v>
      </c>
      <c r="H211" s="152">
        <f t="shared" si="14"/>
        <v>1689</v>
      </c>
      <c r="I211" s="152">
        <f t="shared" si="11"/>
        <v>1</v>
      </c>
      <c r="J211" s="185">
        <v>209.0</v>
      </c>
      <c r="K211" s="185" t="s">
        <v>788</v>
      </c>
      <c r="L211" s="152">
        <f t="shared" si="5"/>
        <v>1688</v>
      </c>
      <c r="M211" s="152">
        <f t="shared" si="12"/>
        <v>10</v>
      </c>
      <c r="N211" s="152">
        <f t="shared" si="6"/>
        <v>1</v>
      </c>
      <c r="O211" s="145">
        <f t="shared" si="7"/>
        <v>1</v>
      </c>
      <c r="Q211" s="152">
        <f t="shared" si="8"/>
        <v>1689</v>
      </c>
      <c r="R211" s="152">
        <f t="shared" si="9"/>
        <v>1689.64</v>
      </c>
      <c r="S211" s="152">
        <f t="shared" si="10"/>
        <v>-0.64</v>
      </c>
    </row>
    <row r="212" ht="15.75" customHeight="1">
      <c r="B212" s="145">
        <v>210.0</v>
      </c>
      <c r="C212" s="6" t="str">
        <f t="shared" si="1"/>
        <v>0:28:09</v>
      </c>
      <c r="D212" s="154" t="str">
        <f t="shared" si="13"/>
        <v>00:28:09.420</v>
      </c>
      <c r="E212" s="152">
        <f t="shared" si="3"/>
        <v>1689</v>
      </c>
      <c r="F212" s="185">
        <v>210.0</v>
      </c>
      <c r="G212" s="185" t="s">
        <v>789</v>
      </c>
      <c r="H212" s="152">
        <f t="shared" si="14"/>
        <v>1692</v>
      </c>
      <c r="I212" s="152">
        <f t="shared" si="11"/>
        <v>3</v>
      </c>
      <c r="J212" s="185">
        <v>210.0</v>
      </c>
      <c r="K212" s="185" t="s">
        <v>790</v>
      </c>
      <c r="L212" s="152">
        <f t="shared" si="5"/>
        <v>1689</v>
      </c>
      <c r="M212" s="152">
        <f t="shared" si="12"/>
        <v>1</v>
      </c>
      <c r="N212" s="152">
        <f t="shared" si="6"/>
        <v>3</v>
      </c>
      <c r="O212" s="145">
        <f t="shared" si="7"/>
        <v>3</v>
      </c>
      <c r="Q212" s="152">
        <f t="shared" si="8"/>
        <v>1692</v>
      </c>
      <c r="R212" s="152">
        <f t="shared" si="9"/>
        <v>1690.64</v>
      </c>
      <c r="S212" s="152">
        <f t="shared" si="10"/>
        <v>1.36</v>
      </c>
    </row>
    <row r="213" ht="15.75" customHeight="1">
      <c r="B213" s="145">
        <v>211.0</v>
      </c>
      <c r="C213" s="6" t="str">
        <f t="shared" si="1"/>
        <v>0:28:12</v>
      </c>
      <c r="D213" s="154" t="str">
        <f t="shared" si="13"/>
        <v>00:28:12.120</v>
      </c>
      <c r="E213" s="152">
        <f t="shared" si="3"/>
        <v>1692</v>
      </c>
      <c r="F213" s="185">
        <v>211.0</v>
      </c>
      <c r="G213" s="185" t="s">
        <v>791</v>
      </c>
      <c r="H213" s="152">
        <f t="shared" si="14"/>
        <v>1693</v>
      </c>
      <c r="I213" s="152">
        <f t="shared" si="11"/>
        <v>1</v>
      </c>
      <c r="J213" s="185">
        <v>211.0</v>
      </c>
      <c r="K213" s="185" t="s">
        <v>792</v>
      </c>
      <c r="L213" s="152">
        <f t="shared" si="5"/>
        <v>1692</v>
      </c>
      <c r="M213" s="152">
        <f t="shared" si="12"/>
        <v>3</v>
      </c>
      <c r="N213" s="152">
        <f t="shared" si="6"/>
        <v>1</v>
      </c>
      <c r="O213" s="145">
        <f t="shared" si="7"/>
        <v>1</v>
      </c>
      <c r="Q213" s="152">
        <f t="shared" si="8"/>
        <v>1693</v>
      </c>
      <c r="R213" s="152">
        <f t="shared" si="9"/>
        <v>1693.64</v>
      </c>
      <c r="S213" s="152">
        <f t="shared" si="10"/>
        <v>-0.64</v>
      </c>
    </row>
    <row r="214" ht="15.75" customHeight="1">
      <c r="B214" s="145">
        <v>212.0</v>
      </c>
      <c r="C214" s="6" t="str">
        <f t="shared" si="1"/>
        <v>0:28:13</v>
      </c>
      <c r="D214" s="154" t="str">
        <f t="shared" si="13"/>
        <v>00:28:12.850</v>
      </c>
      <c r="E214" s="152">
        <f t="shared" si="3"/>
        <v>1693</v>
      </c>
      <c r="F214" s="185">
        <v>212.0</v>
      </c>
      <c r="G214" s="185" t="s">
        <v>793</v>
      </c>
      <c r="H214" s="152">
        <f t="shared" si="14"/>
        <v>1694</v>
      </c>
      <c r="I214" s="152">
        <f t="shared" si="11"/>
        <v>1</v>
      </c>
      <c r="J214" s="185">
        <v>212.0</v>
      </c>
      <c r="K214" s="185" t="s">
        <v>794</v>
      </c>
      <c r="L214" s="152">
        <f t="shared" si="5"/>
        <v>1693</v>
      </c>
      <c r="M214" s="152">
        <f t="shared" si="12"/>
        <v>1</v>
      </c>
      <c r="N214" s="152">
        <f t="shared" si="6"/>
        <v>1</v>
      </c>
      <c r="O214" s="145">
        <f t="shared" si="7"/>
        <v>1</v>
      </c>
      <c r="Q214" s="152">
        <f t="shared" si="8"/>
        <v>1694</v>
      </c>
      <c r="R214" s="152">
        <f t="shared" si="9"/>
        <v>1694.64</v>
      </c>
      <c r="S214" s="152">
        <f t="shared" si="10"/>
        <v>-0.64</v>
      </c>
    </row>
    <row r="215" ht="15.75" customHeight="1">
      <c r="B215" s="145">
        <v>213.0</v>
      </c>
      <c r="C215" s="6" t="str">
        <f t="shared" si="1"/>
        <v>0:28:14</v>
      </c>
      <c r="D215" s="154" t="str">
        <f t="shared" si="13"/>
        <v>00:28:14.240</v>
      </c>
      <c r="E215" s="152">
        <f t="shared" si="3"/>
        <v>1694</v>
      </c>
      <c r="F215" s="185">
        <v>213.0</v>
      </c>
      <c r="G215" s="185" t="s">
        <v>795</v>
      </c>
      <c r="H215" s="152">
        <f t="shared" si="14"/>
        <v>1699</v>
      </c>
      <c r="I215" s="152">
        <f t="shared" si="11"/>
        <v>5</v>
      </c>
      <c r="J215" s="185">
        <v>213.0</v>
      </c>
      <c r="K215" s="185" t="s">
        <v>796</v>
      </c>
      <c r="L215" s="152">
        <f t="shared" si="5"/>
        <v>1694</v>
      </c>
      <c r="M215" s="152">
        <f t="shared" si="12"/>
        <v>1</v>
      </c>
      <c r="N215" s="152">
        <f t="shared" si="6"/>
        <v>5</v>
      </c>
      <c r="O215" s="145">
        <f t="shared" si="7"/>
        <v>5</v>
      </c>
      <c r="Q215" s="152">
        <f t="shared" si="8"/>
        <v>1699</v>
      </c>
      <c r="R215" s="152">
        <f t="shared" si="9"/>
        <v>1695.64</v>
      </c>
      <c r="S215" s="152">
        <f t="shared" si="10"/>
        <v>3.36</v>
      </c>
    </row>
    <row r="216" ht="15.75" customHeight="1">
      <c r="B216" s="145">
        <v>214.0</v>
      </c>
      <c r="C216" s="6" t="str">
        <f t="shared" si="1"/>
        <v>0:28:19</v>
      </c>
      <c r="D216" s="154" t="str">
        <f t="shared" si="13"/>
        <v>00:28:18.630</v>
      </c>
      <c r="E216" s="152">
        <f t="shared" si="3"/>
        <v>1699</v>
      </c>
      <c r="F216" s="185">
        <v>214.0</v>
      </c>
      <c r="G216" s="185" t="s">
        <v>797</v>
      </c>
      <c r="H216" s="152">
        <f t="shared" si="14"/>
        <v>1700</v>
      </c>
      <c r="I216" s="152">
        <f t="shared" si="11"/>
        <v>1</v>
      </c>
      <c r="J216" s="185">
        <v>214.0</v>
      </c>
      <c r="K216" s="185" t="s">
        <v>798</v>
      </c>
      <c r="L216" s="152">
        <f t="shared" si="5"/>
        <v>1698</v>
      </c>
      <c r="M216" s="152">
        <f t="shared" si="12"/>
        <v>4</v>
      </c>
      <c r="N216" s="152">
        <f t="shared" si="6"/>
        <v>2</v>
      </c>
      <c r="O216" s="145">
        <f t="shared" si="7"/>
        <v>2</v>
      </c>
      <c r="Q216" s="152">
        <f t="shared" si="8"/>
        <v>1700</v>
      </c>
      <c r="R216" s="152">
        <f t="shared" si="9"/>
        <v>1699.64</v>
      </c>
      <c r="S216" s="152">
        <f t="shared" si="10"/>
        <v>0.36</v>
      </c>
    </row>
    <row r="217" ht="15.75" customHeight="1">
      <c r="B217" s="145">
        <v>215.0</v>
      </c>
      <c r="C217" s="6" t="str">
        <f t="shared" si="1"/>
        <v>0:28:20</v>
      </c>
      <c r="D217" s="154" t="str">
        <f t="shared" si="13"/>
        <v>00:28:19.550</v>
      </c>
      <c r="E217" s="152">
        <f t="shared" si="3"/>
        <v>1700</v>
      </c>
      <c r="F217" s="185">
        <v>215.0</v>
      </c>
      <c r="G217" s="185" t="s">
        <v>799</v>
      </c>
      <c r="H217" s="152">
        <f t="shared" si="14"/>
        <v>1703</v>
      </c>
      <c r="I217" s="152">
        <f t="shared" si="11"/>
        <v>3</v>
      </c>
      <c r="J217" s="185">
        <v>215.0</v>
      </c>
      <c r="K217" s="185" t="s">
        <v>800</v>
      </c>
      <c r="L217" s="152">
        <f t="shared" si="5"/>
        <v>1699</v>
      </c>
      <c r="M217" s="152">
        <f t="shared" si="12"/>
        <v>1</v>
      </c>
      <c r="N217" s="152">
        <f t="shared" si="6"/>
        <v>4</v>
      </c>
      <c r="O217" s="145">
        <f t="shared" si="7"/>
        <v>4</v>
      </c>
      <c r="Q217" s="152">
        <f t="shared" si="8"/>
        <v>1703</v>
      </c>
      <c r="R217" s="152">
        <f t="shared" si="9"/>
        <v>1700.64</v>
      </c>
      <c r="S217" s="152">
        <f t="shared" si="10"/>
        <v>2.36</v>
      </c>
    </row>
    <row r="218" ht="15.75" customHeight="1">
      <c r="B218" s="145">
        <v>216.0</v>
      </c>
      <c r="C218" s="6" t="str">
        <f t="shared" si="1"/>
        <v>0:28:23</v>
      </c>
      <c r="D218" s="154" t="str">
        <f t="shared" si="13"/>
        <v>00:28:22.690</v>
      </c>
      <c r="E218" s="152">
        <f t="shared" si="3"/>
        <v>1703</v>
      </c>
      <c r="F218" s="185">
        <v>216.0</v>
      </c>
      <c r="G218" s="185" t="s">
        <v>801</v>
      </c>
      <c r="H218" s="152">
        <f t="shared" si="14"/>
        <v>1707</v>
      </c>
      <c r="I218" s="152">
        <f t="shared" si="11"/>
        <v>4</v>
      </c>
      <c r="J218" s="185">
        <v>216.0</v>
      </c>
      <c r="K218" s="185" t="s">
        <v>802</v>
      </c>
      <c r="L218" s="152">
        <f t="shared" si="5"/>
        <v>1703</v>
      </c>
      <c r="M218" s="152">
        <f t="shared" si="12"/>
        <v>4</v>
      </c>
      <c r="N218" s="152">
        <f t="shared" si="6"/>
        <v>4</v>
      </c>
      <c r="O218" s="145">
        <f t="shared" si="7"/>
        <v>4</v>
      </c>
      <c r="Q218" s="152">
        <f t="shared" si="8"/>
        <v>1707</v>
      </c>
      <c r="R218" s="152">
        <f t="shared" si="9"/>
        <v>1704.64</v>
      </c>
      <c r="S218" s="152">
        <f t="shared" si="10"/>
        <v>2.36</v>
      </c>
    </row>
    <row r="219" ht="15.75" customHeight="1">
      <c r="B219" s="145">
        <v>217.0</v>
      </c>
      <c r="C219" s="6" t="str">
        <f t="shared" si="1"/>
        <v>0:28:27</v>
      </c>
      <c r="D219" s="154" t="str">
        <f t="shared" si="13"/>
        <v>00:28:26.900</v>
      </c>
      <c r="E219" s="152">
        <f t="shared" si="3"/>
        <v>1707</v>
      </c>
      <c r="F219" s="185">
        <v>217.0</v>
      </c>
      <c r="G219" s="185" t="s">
        <v>803</v>
      </c>
      <c r="H219" s="152">
        <f t="shared" si="14"/>
        <v>1709</v>
      </c>
      <c r="I219" s="152">
        <f t="shared" si="11"/>
        <v>2</v>
      </c>
      <c r="J219" s="185">
        <v>217.0</v>
      </c>
      <c r="K219" s="185" t="s">
        <v>804</v>
      </c>
      <c r="L219" s="152">
        <f t="shared" si="5"/>
        <v>1707</v>
      </c>
      <c r="M219" s="152">
        <f t="shared" si="12"/>
        <v>4</v>
      </c>
      <c r="N219" s="152">
        <f t="shared" si="6"/>
        <v>2</v>
      </c>
      <c r="O219" s="145">
        <f t="shared" si="7"/>
        <v>2</v>
      </c>
      <c r="Q219" s="152">
        <f t="shared" si="8"/>
        <v>1709</v>
      </c>
      <c r="R219" s="152">
        <f t="shared" si="9"/>
        <v>1708.64</v>
      </c>
      <c r="S219" s="152">
        <f t="shared" si="10"/>
        <v>0.36</v>
      </c>
    </row>
    <row r="220" ht="15.75" customHeight="1">
      <c r="B220" s="145">
        <v>218.0</v>
      </c>
      <c r="C220" s="6" t="str">
        <f t="shared" si="1"/>
        <v>0:28:29</v>
      </c>
      <c r="D220" s="154" t="str">
        <f t="shared" si="13"/>
        <v>00:28:28.640</v>
      </c>
      <c r="E220" s="152">
        <f t="shared" si="3"/>
        <v>1709</v>
      </c>
      <c r="F220" s="185">
        <v>218.0</v>
      </c>
      <c r="G220" s="185" t="s">
        <v>805</v>
      </c>
      <c r="H220" s="152">
        <f t="shared" si="14"/>
        <v>1710</v>
      </c>
      <c r="I220" s="152">
        <f t="shared" si="11"/>
        <v>1</v>
      </c>
      <c r="J220" s="185">
        <v>218.0</v>
      </c>
      <c r="K220" s="185" t="s">
        <v>806</v>
      </c>
      <c r="L220" s="152">
        <f t="shared" si="5"/>
        <v>1708</v>
      </c>
      <c r="M220" s="152">
        <f t="shared" si="12"/>
        <v>1</v>
      </c>
      <c r="N220" s="152">
        <f t="shared" si="6"/>
        <v>2</v>
      </c>
      <c r="O220" s="145">
        <f t="shared" si="7"/>
        <v>2</v>
      </c>
      <c r="Q220" s="152">
        <f t="shared" si="8"/>
        <v>1710</v>
      </c>
      <c r="R220" s="152">
        <f t="shared" si="9"/>
        <v>1709.64</v>
      </c>
      <c r="S220" s="152">
        <f t="shared" si="10"/>
        <v>0.36</v>
      </c>
    </row>
    <row r="221" ht="15.75" customHeight="1">
      <c r="B221" s="145">
        <v>219.0</v>
      </c>
      <c r="C221" s="6" t="str">
        <f t="shared" si="1"/>
        <v>0:28:30</v>
      </c>
      <c r="D221" s="154" t="str">
        <f t="shared" si="13"/>
        <v>00:28:29.680</v>
      </c>
      <c r="E221" s="152">
        <f t="shared" si="3"/>
        <v>1710</v>
      </c>
      <c r="F221" s="185">
        <v>219.0</v>
      </c>
      <c r="G221" s="185" t="s">
        <v>807</v>
      </c>
      <c r="H221" s="152">
        <f t="shared" si="14"/>
        <v>1713</v>
      </c>
      <c r="I221" s="152">
        <f t="shared" si="11"/>
        <v>3</v>
      </c>
      <c r="J221" s="185">
        <v>219.0</v>
      </c>
      <c r="K221" s="185" t="s">
        <v>808</v>
      </c>
      <c r="L221" s="152">
        <f t="shared" si="5"/>
        <v>1709</v>
      </c>
      <c r="M221" s="152">
        <f t="shared" si="12"/>
        <v>1</v>
      </c>
      <c r="N221" s="152">
        <f t="shared" si="6"/>
        <v>4</v>
      </c>
      <c r="O221" s="145">
        <f t="shared" si="7"/>
        <v>4</v>
      </c>
      <c r="Q221" s="152">
        <f t="shared" si="8"/>
        <v>1713</v>
      </c>
      <c r="R221" s="152">
        <f t="shared" si="9"/>
        <v>1710.64</v>
      </c>
      <c r="S221" s="152">
        <f t="shared" si="10"/>
        <v>2.36</v>
      </c>
    </row>
    <row r="222" ht="15.75" customHeight="1">
      <c r="B222" s="145">
        <v>220.0</v>
      </c>
      <c r="C222" s="6" t="str">
        <f t="shared" si="1"/>
        <v>0:28:33</v>
      </c>
      <c r="D222" s="154" t="str">
        <f t="shared" si="13"/>
        <v>00:28:32.840</v>
      </c>
      <c r="E222" s="152">
        <f t="shared" si="3"/>
        <v>1713</v>
      </c>
      <c r="F222" s="185">
        <v>220.0</v>
      </c>
      <c r="G222" s="185" t="s">
        <v>809</v>
      </c>
      <c r="H222" s="152">
        <f t="shared" si="14"/>
        <v>1719</v>
      </c>
      <c r="I222" s="152">
        <f t="shared" si="11"/>
        <v>6</v>
      </c>
      <c r="J222" s="185">
        <v>220.0</v>
      </c>
      <c r="K222" s="185" t="s">
        <v>810</v>
      </c>
      <c r="L222" s="152">
        <f t="shared" si="5"/>
        <v>1713</v>
      </c>
      <c r="M222" s="152">
        <f t="shared" si="12"/>
        <v>4</v>
      </c>
      <c r="N222" s="152">
        <f t="shared" si="6"/>
        <v>6</v>
      </c>
      <c r="O222" s="145">
        <f t="shared" si="7"/>
        <v>6</v>
      </c>
      <c r="Q222" s="152">
        <f t="shared" si="8"/>
        <v>1719</v>
      </c>
      <c r="R222" s="152">
        <f t="shared" si="9"/>
        <v>1714.64</v>
      </c>
      <c r="S222" s="152">
        <f t="shared" si="10"/>
        <v>4.36</v>
      </c>
    </row>
    <row r="223" ht="15.75" customHeight="1">
      <c r="B223" s="145">
        <v>221.0</v>
      </c>
      <c r="C223" s="6" t="str">
        <f t="shared" si="1"/>
        <v>0:28:39</v>
      </c>
      <c r="D223" s="154" t="str">
        <f t="shared" si="13"/>
        <v>00:28:38.500</v>
      </c>
      <c r="E223" s="152">
        <f t="shared" si="3"/>
        <v>1719</v>
      </c>
      <c r="F223" s="185">
        <v>221.0</v>
      </c>
      <c r="G223" s="185" t="s">
        <v>811</v>
      </c>
      <c r="H223" s="152">
        <f t="shared" si="14"/>
        <v>1721</v>
      </c>
      <c r="I223" s="152">
        <f t="shared" si="11"/>
        <v>2</v>
      </c>
      <c r="J223" s="185">
        <v>221.0</v>
      </c>
      <c r="K223" s="185" t="s">
        <v>812</v>
      </c>
      <c r="L223" s="152">
        <f t="shared" si="5"/>
        <v>1719</v>
      </c>
      <c r="M223" s="152">
        <f t="shared" si="12"/>
        <v>6</v>
      </c>
      <c r="N223" s="152">
        <f t="shared" si="6"/>
        <v>2</v>
      </c>
      <c r="O223" s="145">
        <f t="shared" si="7"/>
        <v>2</v>
      </c>
      <c r="Q223" s="152">
        <f t="shared" si="8"/>
        <v>1721</v>
      </c>
      <c r="R223" s="152">
        <f t="shared" si="9"/>
        <v>1720.64</v>
      </c>
      <c r="S223" s="152">
        <f t="shared" si="10"/>
        <v>0.36</v>
      </c>
    </row>
    <row r="224" ht="15.75" customHeight="1">
      <c r="B224" s="145">
        <v>222.0</v>
      </c>
      <c r="C224" s="6" t="str">
        <f t="shared" si="1"/>
        <v>0:28:41</v>
      </c>
      <c r="D224" s="154" t="str">
        <f t="shared" si="13"/>
        <v>00:28:40.900</v>
      </c>
      <c r="E224" s="152">
        <f t="shared" si="3"/>
        <v>1721</v>
      </c>
      <c r="F224" s="185">
        <v>222.0</v>
      </c>
      <c r="G224" s="185" t="s">
        <v>813</v>
      </c>
      <c r="H224" s="152">
        <f t="shared" si="14"/>
        <v>1725</v>
      </c>
      <c r="I224" s="152">
        <f t="shared" si="11"/>
        <v>4</v>
      </c>
      <c r="J224" s="185">
        <v>222.0</v>
      </c>
      <c r="K224" s="185" t="s">
        <v>814</v>
      </c>
      <c r="L224" s="152">
        <f t="shared" si="5"/>
        <v>1721</v>
      </c>
      <c r="M224" s="152">
        <f t="shared" si="12"/>
        <v>2</v>
      </c>
      <c r="N224" s="152">
        <f t="shared" si="6"/>
        <v>4</v>
      </c>
      <c r="O224" s="145">
        <f t="shared" si="7"/>
        <v>4</v>
      </c>
      <c r="Q224" s="152">
        <f t="shared" si="8"/>
        <v>1725</v>
      </c>
      <c r="R224" s="152">
        <f t="shared" si="9"/>
        <v>1722.64</v>
      </c>
      <c r="S224" s="152">
        <f t="shared" si="10"/>
        <v>2.36</v>
      </c>
    </row>
    <row r="225" ht="15.75" customHeight="1">
      <c r="B225" s="145">
        <v>223.0</v>
      </c>
      <c r="C225" s="6" t="str">
        <f t="shared" si="1"/>
        <v>0:28:45</v>
      </c>
      <c r="D225" s="154" t="str">
        <f t="shared" si="13"/>
        <v>00:28:44.900</v>
      </c>
      <c r="E225" s="152">
        <f t="shared" si="3"/>
        <v>1725</v>
      </c>
      <c r="F225" s="185">
        <v>223.0</v>
      </c>
      <c r="G225" s="185" t="s">
        <v>815</v>
      </c>
      <c r="H225" s="152">
        <f t="shared" si="14"/>
        <v>1725</v>
      </c>
      <c r="I225" s="152">
        <f t="shared" si="11"/>
        <v>0</v>
      </c>
      <c r="J225" s="185">
        <v>223.0</v>
      </c>
      <c r="K225" s="185" t="s">
        <v>816</v>
      </c>
      <c r="L225" s="152">
        <f t="shared" si="5"/>
        <v>1725</v>
      </c>
      <c r="M225" s="152">
        <f t="shared" si="12"/>
        <v>4</v>
      </c>
      <c r="N225" s="152">
        <f t="shared" si="6"/>
        <v>0</v>
      </c>
      <c r="O225" s="145">
        <f t="shared" si="7"/>
        <v>0</v>
      </c>
      <c r="Q225" s="152">
        <f t="shared" si="8"/>
        <v>1725</v>
      </c>
      <c r="R225" s="152">
        <f t="shared" si="9"/>
        <v>1726.64</v>
      </c>
      <c r="S225" s="152">
        <f t="shared" si="10"/>
        <v>-1.64</v>
      </c>
    </row>
    <row r="226" ht="15.75" customHeight="1">
      <c r="B226" s="145">
        <v>224.0</v>
      </c>
      <c r="C226" s="6" t="str">
        <f t="shared" si="1"/>
        <v>0:28:45</v>
      </c>
      <c r="D226" s="154" t="str">
        <f t="shared" si="13"/>
        <v>00:28:45.290</v>
      </c>
      <c r="E226" s="152">
        <f t="shared" si="3"/>
        <v>1725</v>
      </c>
      <c r="F226" s="185">
        <v>224.0</v>
      </c>
      <c r="G226" s="185" t="s">
        <v>817</v>
      </c>
      <c r="H226" s="152">
        <f t="shared" si="14"/>
        <v>1727</v>
      </c>
      <c r="I226" s="152">
        <f t="shared" si="11"/>
        <v>2</v>
      </c>
      <c r="J226" s="185">
        <v>224.0</v>
      </c>
      <c r="K226" s="185" t="s">
        <v>818</v>
      </c>
      <c r="L226" s="152">
        <f t="shared" si="5"/>
        <v>1725</v>
      </c>
      <c r="M226" s="152">
        <f t="shared" si="12"/>
        <v>0</v>
      </c>
      <c r="N226" s="152">
        <f t="shared" si="6"/>
        <v>2</v>
      </c>
      <c r="O226" s="145">
        <f t="shared" si="7"/>
        <v>2</v>
      </c>
      <c r="Q226" s="152">
        <f t="shared" si="8"/>
        <v>1727</v>
      </c>
      <c r="R226" s="152">
        <f t="shared" si="9"/>
        <v>1726.64</v>
      </c>
      <c r="S226" s="152">
        <f t="shared" si="10"/>
        <v>0.36</v>
      </c>
    </row>
    <row r="227" ht="15.75" customHeight="1">
      <c r="B227" s="145">
        <v>225.0</v>
      </c>
      <c r="C227" s="6" t="str">
        <f t="shared" si="1"/>
        <v>0:28:47</v>
      </c>
      <c r="D227" s="154" t="str">
        <f t="shared" si="13"/>
        <v>00:28:46.580</v>
      </c>
      <c r="E227" s="152">
        <f t="shared" si="3"/>
        <v>1727</v>
      </c>
      <c r="F227" s="185">
        <v>225.0</v>
      </c>
      <c r="G227" s="185" t="s">
        <v>819</v>
      </c>
      <c r="H227" s="152">
        <f t="shared" si="14"/>
        <v>1730</v>
      </c>
      <c r="I227" s="152">
        <f t="shared" si="11"/>
        <v>3</v>
      </c>
      <c r="J227" s="185">
        <v>225.0</v>
      </c>
      <c r="K227" s="185" t="s">
        <v>820</v>
      </c>
      <c r="L227" s="152">
        <f t="shared" si="5"/>
        <v>1726</v>
      </c>
      <c r="M227" s="152">
        <f t="shared" si="12"/>
        <v>1</v>
      </c>
      <c r="N227" s="152">
        <f t="shared" si="6"/>
        <v>4</v>
      </c>
      <c r="O227" s="145">
        <f t="shared" si="7"/>
        <v>4</v>
      </c>
      <c r="Q227" s="152">
        <f t="shared" si="8"/>
        <v>1730</v>
      </c>
      <c r="R227" s="152">
        <f t="shared" si="9"/>
        <v>1727.64</v>
      </c>
      <c r="S227" s="152">
        <f t="shared" si="10"/>
        <v>2.36</v>
      </c>
    </row>
    <row r="228" ht="15.75" customHeight="1">
      <c r="B228" s="145">
        <v>226.0</v>
      </c>
      <c r="C228" s="6" t="str">
        <f t="shared" si="1"/>
        <v>0:28:50</v>
      </c>
      <c r="D228" s="154" t="str">
        <f t="shared" si="13"/>
        <v>00:28:49.830</v>
      </c>
      <c r="E228" s="152">
        <f t="shared" si="3"/>
        <v>1730</v>
      </c>
      <c r="F228" s="185">
        <v>226.0</v>
      </c>
      <c r="G228" s="185" t="s">
        <v>821</v>
      </c>
      <c r="H228" s="152">
        <f t="shared" si="14"/>
        <v>1734</v>
      </c>
      <c r="I228" s="152">
        <f t="shared" si="11"/>
        <v>4</v>
      </c>
      <c r="J228" s="185">
        <v>226.0</v>
      </c>
      <c r="K228" s="185" t="s">
        <v>822</v>
      </c>
      <c r="L228" s="152">
        <f t="shared" si="5"/>
        <v>1729</v>
      </c>
      <c r="M228" s="152">
        <f t="shared" si="12"/>
        <v>3</v>
      </c>
      <c r="N228" s="152">
        <f t="shared" si="6"/>
        <v>5</v>
      </c>
      <c r="O228" s="145">
        <f t="shared" si="7"/>
        <v>5</v>
      </c>
      <c r="Q228" s="152">
        <f t="shared" si="8"/>
        <v>1734</v>
      </c>
      <c r="R228" s="152">
        <f t="shared" si="9"/>
        <v>1730.64</v>
      </c>
      <c r="S228" s="152">
        <f t="shared" si="10"/>
        <v>3.36</v>
      </c>
    </row>
    <row r="229" ht="15.75" customHeight="1">
      <c r="B229" s="145">
        <v>227.0</v>
      </c>
      <c r="C229" s="6" t="str">
        <f t="shared" si="1"/>
        <v>0:28:54</v>
      </c>
      <c r="D229" s="154" t="str">
        <f t="shared" si="13"/>
        <v>00:28:53.600</v>
      </c>
      <c r="E229" s="152">
        <f t="shared" si="3"/>
        <v>1734</v>
      </c>
      <c r="F229" s="185">
        <v>227.0</v>
      </c>
      <c r="G229" s="185" t="s">
        <v>823</v>
      </c>
      <c r="H229" s="152">
        <f t="shared" si="14"/>
        <v>1735</v>
      </c>
      <c r="I229" s="152">
        <f t="shared" si="11"/>
        <v>1</v>
      </c>
      <c r="J229" s="185">
        <v>227.0</v>
      </c>
      <c r="K229" s="185" t="s">
        <v>824</v>
      </c>
      <c r="L229" s="152">
        <f t="shared" si="5"/>
        <v>1733</v>
      </c>
      <c r="M229" s="152">
        <f t="shared" si="12"/>
        <v>4</v>
      </c>
      <c r="N229" s="152">
        <f t="shared" si="6"/>
        <v>2</v>
      </c>
      <c r="O229" s="145">
        <f t="shared" si="7"/>
        <v>2</v>
      </c>
      <c r="Q229" s="152">
        <f t="shared" si="8"/>
        <v>1735</v>
      </c>
      <c r="R229" s="152">
        <f t="shared" si="9"/>
        <v>1734.64</v>
      </c>
      <c r="S229" s="152">
        <f t="shared" si="10"/>
        <v>0.36</v>
      </c>
    </row>
    <row r="230" ht="15.75" customHeight="1">
      <c r="B230" s="145">
        <v>228.0</v>
      </c>
      <c r="C230" s="6" t="str">
        <f t="shared" si="1"/>
        <v>0:28:55</v>
      </c>
      <c r="D230" s="154" t="str">
        <f t="shared" si="13"/>
        <v>00:28:54.880</v>
      </c>
      <c r="E230" s="152">
        <f t="shared" si="3"/>
        <v>1735</v>
      </c>
      <c r="F230" s="185">
        <v>228.0</v>
      </c>
      <c r="G230" s="185" t="s">
        <v>825</v>
      </c>
      <c r="H230" s="152">
        <f t="shared" si="14"/>
        <v>1741</v>
      </c>
      <c r="I230" s="152">
        <f t="shared" si="11"/>
        <v>6</v>
      </c>
      <c r="J230" s="185">
        <v>228.0</v>
      </c>
      <c r="K230" s="185" t="s">
        <v>826</v>
      </c>
      <c r="L230" s="152">
        <f t="shared" si="5"/>
        <v>1734</v>
      </c>
      <c r="M230" s="152">
        <f t="shared" si="12"/>
        <v>1</v>
      </c>
      <c r="N230" s="152">
        <f t="shared" si="6"/>
        <v>7</v>
      </c>
      <c r="O230" s="145">
        <f t="shared" si="7"/>
        <v>7</v>
      </c>
      <c r="Q230" s="152">
        <f t="shared" si="8"/>
        <v>1741</v>
      </c>
      <c r="R230" s="152">
        <f t="shared" si="9"/>
        <v>1735.64</v>
      </c>
      <c r="S230" s="152">
        <f t="shared" si="10"/>
        <v>5.36</v>
      </c>
    </row>
    <row r="231" ht="15.75" customHeight="1">
      <c r="B231" s="145">
        <v>229.0</v>
      </c>
      <c r="C231" s="6" t="str">
        <f t="shared" si="1"/>
        <v>0:29:01</v>
      </c>
      <c r="D231" s="154" t="str">
        <f t="shared" si="13"/>
        <v>00:29:00.720</v>
      </c>
      <c r="E231" s="152">
        <f t="shared" si="3"/>
        <v>1741</v>
      </c>
      <c r="F231" s="185">
        <v>229.0</v>
      </c>
      <c r="G231" s="185" t="s">
        <v>827</v>
      </c>
      <c r="H231" s="152">
        <f t="shared" si="14"/>
        <v>1741</v>
      </c>
      <c r="I231" s="152">
        <f t="shared" si="11"/>
        <v>0</v>
      </c>
      <c r="J231" s="185">
        <v>229.0</v>
      </c>
      <c r="K231" s="185" t="s">
        <v>828</v>
      </c>
      <c r="L231" s="152">
        <f t="shared" si="5"/>
        <v>1741</v>
      </c>
      <c r="M231" s="152">
        <f t="shared" si="12"/>
        <v>7</v>
      </c>
      <c r="N231" s="152">
        <f t="shared" si="6"/>
        <v>0</v>
      </c>
      <c r="O231" s="145">
        <f t="shared" si="7"/>
        <v>0</v>
      </c>
      <c r="Q231" s="152">
        <f t="shared" si="8"/>
        <v>1741</v>
      </c>
      <c r="R231" s="152">
        <f t="shared" si="9"/>
        <v>1742.64</v>
      </c>
      <c r="S231" s="152">
        <f t="shared" si="10"/>
        <v>-1.64</v>
      </c>
    </row>
    <row r="232" ht="15.75" customHeight="1">
      <c r="B232" s="145">
        <v>230.0</v>
      </c>
      <c r="C232" s="6" t="str">
        <f t="shared" si="1"/>
        <v>0:29:01</v>
      </c>
      <c r="D232" s="154" t="str">
        <f t="shared" si="13"/>
        <v>00:29:01.340</v>
      </c>
      <c r="E232" s="152">
        <f t="shared" si="3"/>
        <v>1741</v>
      </c>
      <c r="F232" s="185">
        <v>230.0</v>
      </c>
      <c r="G232" s="185" t="s">
        <v>829</v>
      </c>
      <c r="H232" s="152">
        <f t="shared" si="14"/>
        <v>1746</v>
      </c>
      <c r="I232" s="152">
        <f t="shared" si="11"/>
        <v>5</v>
      </c>
      <c r="J232" s="185">
        <v>230.0</v>
      </c>
      <c r="K232" s="185" t="s">
        <v>830</v>
      </c>
      <c r="L232" s="152">
        <f t="shared" si="5"/>
        <v>1742</v>
      </c>
      <c r="M232" s="152">
        <f t="shared" si="12"/>
        <v>1</v>
      </c>
      <c r="N232" s="152">
        <f t="shared" si="6"/>
        <v>4</v>
      </c>
      <c r="O232" s="145">
        <f t="shared" si="7"/>
        <v>4</v>
      </c>
      <c r="Q232" s="152">
        <f t="shared" si="8"/>
        <v>1746</v>
      </c>
      <c r="R232" s="152">
        <f t="shared" si="9"/>
        <v>1743.64</v>
      </c>
      <c r="S232" s="152">
        <f t="shared" si="10"/>
        <v>2.36</v>
      </c>
    </row>
    <row r="233" ht="15.75" customHeight="1">
      <c r="B233" s="145">
        <v>231.0</v>
      </c>
      <c r="C233" s="6" t="str">
        <f t="shared" si="1"/>
        <v>0:29:06</v>
      </c>
      <c r="D233" s="154" t="str">
        <f t="shared" si="13"/>
        <v>00:29:05.840</v>
      </c>
      <c r="E233" s="152">
        <f t="shared" si="3"/>
        <v>1746</v>
      </c>
      <c r="F233" s="185">
        <v>231.0</v>
      </c>
      <c r="G233" s="185" t="s">
        <v>831</v>
      </c>
      <c r="H233" s="152">
        <f t="shared" si="14"/>
        <v>1752</v>
      </c>
      <c r="I233" s="152">
        <f t="shared" si="11"/>
        <v>6</v>
      </c>
      <c r="J233" s="185">
        <v>231.0</v>
      </c>
      <c r="K233" s="185" t="s">
        <v>832</v>
      </c>
      <c r="L233" s="152">
        <f t="shared" si="5"/>
        <v>1746</v>
      </c>
      <c r="M233" s="152">
        <f t="shared" si="12"/>
        <v>4</v>
      </c>
      <c r="N233" s="152">
        <f t="shared" si="6"/>
        <v>6</v>
      </c>
      <c r="O233" s="145">
        <f t="shared" si="7"/>
        <v>6</v>
      </c>
      <c r="Q233" s="152">
        <f t="shared" si="8"/>
        <v>1752</v>
      </c>
      <c r="R233" s="152">
        <f t="shared" si="9"/>
        <v>1747.64</v>
      </c>
      <c r="S233" s="152">
        <f t="shared" si="10"/>
        <v>4.36</v>
      </c>
    </row>
    <row r="234" ht="15.75" customHeight="1">
      <c r="B234" s="145">
        <v>232.0</v>
      </c>
      <c r="C234" s="6" t="str">
        <f t="shared" si="1"/>
        <v>0:29:12</v>
      </c>
      <c r="D234" s="154" t="str">
        <f t="shared" si="13"/>
        <v>00:29:11.660</v>
      </c>
      <c r="E234" s="152">
        <f t="shared" si="3"/>
        <v>1752</v>
      </c>
      <c r="F234" s="185">
        <v>232.0</v>
      </c>
      <c r="G234" s="185" t="s">
        <v>833</v>
      </c>
      <c r="H234" s="152">
        <f t="shared" si="14"/>
        <v>1754</v>
      </c>
      <c r="I234" s="152">
        <f t="shared" si="11"/>
        <v>2</v>
      </c>
      <c r="J234" s="185">
        <v>232.0</v>
      </c>
      <c r="K234" s="185" t="s">
        <v>834</v>
      </c>
      <c r="L234" s="152">
        <f t="shared" si="5"/>
        <v>1752</v>
      </c>
      <c r="M234" s="152">
        <f t="shared" si="12"/>
        <v>6</v>
      </c>
      <c r="N234" s="152">
        <f t="shared" si="6"/>
        <v>2</v>
      </c>
      <c r="O234" s="145">
        <f t="shared" si="7"/>
        <v>2</v>
      </c>
      <c r="Q234" s="152">
        <f t="shared" si="8"/>
        <v>1754</v>
      </c>
      <c r="R234" s="152">
        <f t="shared" si="9"/>
        <v>1753.64</v>
      </c>
      <c r="S234" s="152">
        <f t="shared" si="10"/>
        <v>0.36</v>
      </c>
    </row>
    <row r="235" ht="15.75" customHeight="1">
      <c r="B235" s="145">
        <v>233.0</v>
      </c>
      <c r="C235" s="6" t="str">
        <f t="shared" si="1"/>
        <v>0:29:14</v>
      </c>
      <c r="D235" s="154" t="str">
        <f t="shared" si="13"/>
        <v>00:29:13.680</v>
      </c>
      <c r="E235" s="152">
        <f t="shared" si="3"/>
        <v>1754</v>
      </c>
      <c r="F235" s="185">
        <v>233.0</v>
      </c>
      <c r="G235" s="185" t="s">
        <v>835</v>
      </c>
      <c r="H235" s="152">
        <f t="shared" si="14"/>
        <v>1757</v>
      </c>
      <c r="I235" s="152">
        <f t="shared" si="11"/>
        <v>3</v>
      </c>
      <c r="J235" s="185">
        <v>233.0</v>
      </c>
      <c r="K235" s="185" t="s">
        <v>836</v>
      </c>
      <c r="L235" s="152">
        <f t="shared" si="5"/>
        <v>1754</v>
      </c>
      <c r="M235" s="152">
        <f t="shared" si="12"/>
        <v>2</v>
      </c>
      <c r="N235" s="152">
        <f t="shared" si="6"/>
        <v>3</v>
      </c>
      <c r="O235" s="145">
        <f t="shared" si="7"/>
        <v>3</v>
      </c>
      <c r="Q235" s="152">
        <f t="shared" si="8"/>
        <v>1757</v>
      </c>
      <c r="R235" s="152">
        <f t="shared" si="9"/>
        <v>1755.64</v>
      </c>
      <c r="S235" s="152">
        <f t="shared" si="10"/>
        <v>1.36</v>
      </c>
    </row>
    <row r="236" ht="15.75" customHeight="1">
      <c r="B236" s="145">
        <v>234.0</v>
      </c>
      <c r="C236" s="6" t="str">
        <f t="shared" si="1"/>
        <v>0:29:17</v>
      </c>
      <c r="D236" s="154" t="str">
        <f t="shared" si="13"/>
        <v>00:29:17.100</v>
      </c>
      <c r="E236" s="152">
        <f t="shared" si="3"/>
        <v>1757</v>
      </c>
      <c r="F236" s="185">
        <v>234.0</v>
      </c>
      <c r="G236" s="185" t="s">
        <v>837</v>
      </c>
      <c r="H236" s="152">
        <f t="shared" si="14"/>
        <v>1764</v>
      </c>
      <c r="I236" s="152">
        <f t="shared" si="11"/>
        <v>7</v>
      </c>
      <c r="J236" s="185">
        <v>234.0</v>
      </c>
      <c r="K236" s="185" t="s">
        <v>838</v>
      </c>
      <c r="L236" s="152">
        <f t="shared" si="5"/>
        <v>1757</v>
      </c>
      <c r="M236" s="152">
        <f t="shared" si="12"/>
        <v>3</v>
      </c>
      <c r="N236" s="152">
        <f t="shared" si="6"/>
        <v>7</v>
      </c>
      <c r="O236" s="145">
        <f t="shared" si="7"/>
        <v>7</v>
      </c>
      <c r="Q236" s="152">
        <f t="shared" si="8"/>
        <v>1764</v>
      </c>
      <c r="R236" s="152">
        <f t="shared" si="9"/>
        <v>1758.64</v>
      </c>
      <c r="S236" s="152">
        <f t="shared" si="10"/>
        <v>5.36</v>
      </c>
    </row>
    <row r="237" ht="15.75" customHeight="1">
      <c r="B237" s="145">
        <v>235.0</v>
      </c>
      <c r="C237" s="6" t="str">
        <f t="shared" si="1"/>
        <v>0:29:24</v>
      </c>
      <c r="D237" s="154" t="str">
        <f t="shared" si="13"/>
        <v>00:29:24.200</v>
      </c>
      <c r="E237" s="152">
        <f t="shared" si="3"/>
        <v>1764</v>
      </c>
      <c r="F237" s="185">
        <v>235.0</v>
      </c>
      <c r="G237" s="185" t="s">
        <v>839</v>
      </c>
      <c r="H237" s="152">
        <f t="shared" si="14"/>
        <v>1767</v>
      </c>
      <c r="I237" s="152">
        <f t="shared" si="11"/>
        <v>3</v>
      </c>
      <c r="J237" s="185">
        <v>235.0</v>
      </c>
      <c r="K237" s="185" t="s">
        <v>840</v>
      </c>
      <c r="L237" s="152">
        <f t="shared" si="5"/>
        <v>1764</v>
      </c>
      <c r="M237" s="152">
        <f t="shared" si="12"/>
        <v>7</v>
      </c>
      <c r="N237" s="152">
        <f t="shared" si="6"/>
        <v>3</v>
      </c>
      <c r="O237" s="145">
        <f t="shared" si="7"/>
        <v>3</v>
      </c>
      <c r="Q237" s="152">
        <f t="shared" si="8"/>
        <v>1767</v>
      </c>
      <c r="R237" s="152">
        <f t="shared" si="9"/>
        <v>1765.64</v>
      </c>
      <c r="S237" s="152">
        <f t="shared" si="10"/>
        <v>1.36</v>
      </c>
    </row>
    <row r="238" ht="15.75" customHeight="1">
      <c r="B238" s="145">
        <v>236.0</v>
      </c>
      <c r="C238" s="6" t="str">
        <f t="shared" si="1"/>
        <v>0:29:27</v>
      </c>
      <c r="D238" s="154" t="str">
        <f t="shared" si="13"/>
        <v>00:29:27.050</v>
      </c>
      <c r="E238" s="152">
        <f t="shared" si="3"/>
        <v>1767</v>
      </c>
      <c r="F238" s="185">
        <v>236.0</v>
      </c>
      <c r="G238" s="185" t="s">
        <v>841</v>
      </c>
      <c r="H238" s="152">
        <f t="shared" si="14"/>
        <v>1774</v>
      </c>
      <c r="I238" s="152">
        <f t="shared" si="11"/>
        <v>7</v>
      </c>
      <c r="J238" s="185">
        <v>236.0</v>
      </c>
      <c r="K238" s="185" t="s">
        <v>842</v>
      </c>
      <c r="L238" s="152">
        <f t="shared" si="5"/>
        <v>1767</v>
      </c>
      <c r="M238" s="152">
        <f t="shared" si="12"/>
        <v>3</v>
      </c>
      <c r="N238" s="152">
        <f t="shared" si="6"/>
        <v>7</v>
      </c>
      <c r="O238" s="145">
        <f t="shared" si="7"/>
        <v>7</v>
      </c>
      <c r="Q238" s="152">
        <f t="shared" si="8"/>
        <v>1774</v>
      </c>
      <c r="R238" s="152">
        <f t="shared" si="9"/>
        <v>1768.64</v>
      </c>
      <c r="S238" s="152">
        <f t="shared" si="10"/>
        <v>5.36</v>
      </c>
    </row>
    <row r="239" ht="15.75" customHeight="1">
      <c r="B239" s="145">
        <v>237.0</v>
      </c>
      <c r="C239" s="6" t="str">
        <f t="shared" si="1"/>
        <v>0:29:34</v>
      </c>
      <c r="D239" s="154" t="str">
        <f t="shared" si="13"/>
        <v>00:29:33.810</v>
      </c>
      <c r="E239" s="152">
        <f t="shared" si="3"/>
        <v>1774</v>
      </c>
      <c r="F239" s="185">
        <v>237.0</v>
      </c>
      <c r="G239" s="185" t="s">
        <v>843</v>
      </c>
      <c r="H239" s="152">
        <f t="shared" si="14"/>
        <v>1775</v>
      </c>
      <c r="I239" s="152">
        <f t="shared" si="11"/>
        <v>1</v>
      </c>
      <c r="J239" s="185">
        <v>237.0</v>
      </c>
      <c r="K239" s="185" t="s">
        <v>844</v>
      </c>
      <c r="L239" s="152">
        <f t="shared" si="5"/>
        <v>1774</v>
      </c>
      <c r="M239" s="152">
        <f t="shared" si="12"/>
        <v>7</v>
      </c>
      <c r="N239" s="152">
        <f t="shared" si="6"/>
        <v>1</v>
      </c>
      <c r="O239" s="145">
        <f t="shared" si="7"/>
        <v>1</v>
      </c>
      <c r="Q239" s="152">
        <f t="shared" si="8"/>
        <v>1775</v>
      </c>
      <c r="R239" s="152">
        <f t="shared" si="9"/>
        <v>1775.64</v>
      </c>
      <c r="S239" s="152">
        <f t="shared" si="10"/>
        <v>-0.64</v>
      </c>
    </row>
    <row r="240" ht="15.75" customHeight="1">
      <c r="B240" s="145">
        <v>238.0</v>
      </c>
      <c r="C240" s="6" t="str">
        <f t="shared" si="1"/>
        <v>0:29:35</v>
      </c>
      <c r="D240" s="154" t="str">
        <f t="shared" si="13"/>
        <v>00:29:34.710</v>
      </c>
      <c r="E240" s="152">
        <f t="shared" si="3"/>
        <v>1775</v>
      </c>
      <c r="F240" s="185">
        <v>238.0</v>
      </c>
      <c r="G240" s="185" t="s">
        <v>845</v>
      </c>
      <c r="H240" s="152">
        <f t="shared" si="14"/>
        <v>1776</v>
      </c>
      <c r="I240" s="152">
        <f t="shared" si="11"/>
        <v>1</v>
      </c>
      <c r="J240" s="185">
        <v>238.0</v>
      </c>
      <c r="K240" s="185" t="s">
        <v>846</v>
      </c>
      <c r="L240" s="152">
        <f t="shared" si="5"/>
        <v>1775</v>
      </c>
      <c r="M240" s="152">
        <f t="shared" si="12"/>
        <v>1</v>
      </c>
      <c r="N240" s="152">
        <f t="shared" si="6"/>
        <v>1</v>
      </c>
      <c r="O240" s="145">
        <f t="shared" si="7"/>
        <v>1</v>
      </c>
      <c r="Q240" s="152">
        <f t="shared" si="8"/>
        <v>1776</v>
      </c>
      <c r="R240" s="152">
        <f t="shared" si="9"/>
        <v>1776.64</v>
      </c>
      <c r="S240" s="152">
        <f t="shared" si="10"/>
        <v>-0.64</v>
      </c>
    </row>
    <row r="241" ht="15.75" customHeight="1">
      <c r="B241" s="145">
        <v>239.0</v>
      </c>
      <c r="C241" s="6" t="str">
        <f t="shared" si="1"/>
        <v>0:29:36</v>
      </c>
      <c r="D241" s="154" t="str">
        <f t="shared" si="13"/>
        <v>00:29:35.550</v>
      </c>
      <c r="E241" s="152">
        <f t="shared" si="3"/>
        <v>1776</v>
      </c>
      <c r="F241" s="185">
        <v>239.0</v>
      </c>
      <c r="G241" s="185" t="s">
        <v>847</v>
      </c>
      <c r="H241" s="152">
        <f t="shared" si="14"/>
        <v>1777</v>
      </c>
      <c r="I241" s="152">
        <f t="shared" si="11"/>
        <v>1</v>
      </c>
      <c r="J241" s="185">
        <v>239.0</v>
      </c>
      <c r="K241" s="185" t="s">
        <v>848</v>
      </c>
      <c r="L241" s="152">
        <f t="shared" si="5"/>
        <v>1775</v>
      </c>
      <c r="M241" s="152">
        <f t="shared" si="12"/>
        <v>0</v>
      </c>
      <c r="N241" s="152">
        <f t="shared" si="6"/>
        <v>2</v>
      </c>
      <c r="O241" s="145">
        <f t="shared" si="7"/>
        <v>2</v>
      </c>
      <c r="Q241" s="152">
        <f t="shared" si="8"/>
        <v>1777</v>
      </c>
      <c r="R241" s="152">
        <f t="shared" si="9"/>
        <v>1776.64</v>
      </c>
      <c r="S241" s="152">
        <f t="shared" si="10"/>
        <v>0.36</v>
      </c>
    </row>
    <row r="242" ht="15.75" customHeight="1">
      <c r="B242" s="145">
        <v>240.0</v>
      </c>
      <c r="C242" s="6" t="str">
        <f t="shared" si="1"/>
        <v>0:29:37</v>
      </c>
      <c r="D242" s="154" t="str">
        <f t="shared" si="13"/>
        <v>00:29:37.100</v>
      </c>
      <c r="E242" s="152">
        <f t="shared" si="3"/>
        <v>1777</v>
      </c>
      <c r="F242" s="185">
        <v>240.0</v>
      </c>
      <c r="G242" s="185" t="s">
        <v>849</v>
      </c>
      <c r="H242" s="152">
        <f t="shared" si="14"/>
        <v>1781</v>
      </c>
      <c r="I242" s="152">
        <f t="shared" si="11"/>
        <v>4</v>
      </c>
      <c r="J242" s="185">
        <v>240.0</v>
      </c>
      <c r="K242" s="185" t="s">
        <v>850</v>
      </c>
      <c r="L242" s="152">
        <f t="shared" si="5"/>
        <v>1777</v>
      </c>
      <c r="M242" s="152">
        <f t="shared" si="12"/>
        <v>2</v>
      </c>
      <c r="N242" s="152">
        <f t="shared" si="6"/>
        <v>4</v>
      </c>
      <c r="O242" s="145">
        <f t="shared" si="7"/>
        <v>4</v>
      </c>
      <c r="Q242" s="152">
        <f t="shared" si="8"/>
        <v>1781</v>
      </c>
      <c r="R242" s="152">
        <f t="shared" si="9"/>
        <v>1778.64</v>
      </c>
      <c r="S242" s="152">
        <f t="shared" si="10"/>
        <v>2.36</v>
      </c>
    </row>
    <row r="243" ht="15.75" customHeight="1">
      <c r="B243" s="145">
        <v>241.0</v>
      </c>
      <c r="C243" s="6" t="str">
        <f t="shared" si="1"/>
        <v>0:29:41</v>
      </c>
      <c r="D243" s="154" t="str">
        <f t="shared" si="13"/>
        <v>00:29:40.500</v>
      </c>
      <c r="E243" s="152">
        <f t="shared" si="3"/>
        <v>1781</v>
      </c>
      <c r="F243" s="185">
        <v>241.0</v>
      </c>
      <c r="G243" s="185" t="s">
        <v>851</v>
      </c>
      <c r="H243" s="152">
        <f t="shared" si="14"/>
        <v>1788</v>
      </c>
      <c r="I243" s="152">
        <f t="shared" si="11"/>
        <v>7</v>
      </c>
      <c r="J243" s="185">
        <v>241.0</v>
      </c>
      <c r="K243" s="185" t="s">
        <v>852</v>
      </c>
      <c r="L243" s="152">
        <f t="shared" si="5"/>
        <v>1780</v>
      </c>
      <c r="M243" s="152">
        <f t="shared" si="12"/>
        <v>3</v>
      </c>
      <c r="N243" s="152">
        <f t="shared" si="6"/>
        <v>8</v>
      </c>
      <c r="O243" s="145">
        <f t="shared" si="7"/>
        <v>8</v>
      </c>
      <c r="Q243" s="152">
        <f t="shared" si="8"/>
        <v>1788</v>
      </c>
      <c r="R243" s="152">
        <f t="shared" si="9"/>
        <v>1781.64</v>
      </c>
      <c r="S243" s="152">
        <f t="shared" si="10"/>
        <v>6.36</v>
      </c>
    </row>
    <row r="244" ht="15.75" customHeight="1">
      <c r="B244" s="145">
        <v>242.0</v>
      </c>
      <c r="C244" s="6" t="str">
        <f t="shared" si="1"/>
        <v>0:29:48</v>
      </c>
      <c r="D244" s="154" t="str">
        <f t="shared" si="13"/>
        <v>00:29:47.870</v>
      </c>
      <c r="E244" s="152">
        <f t="shared" si="3"/>
        <v>1788</v>
      </c>
      <c r="F244" s="185">
        <v>242.0</v>
      </c>
      <c r="G244" s="185" t="s">
        <v>853</v>
      </c>
      <c r="H244" s="152">
        <f t="shared" si="14"/>
        <v>1789</v>
      </c>
      <c r="I244" s="152">
        <f t="shared" si="11"/>
        <v>1</v>
      </c>
      <c r="J244" s="185">
        <v>242.0</v>
      </c>
      <c r="K244" s="185" t="s">
        <v>854</v>
      </c>
      <c r="L244" s="152">
        <f t="shared" si="5"/>
        <v>1788</v>
      </c>
      <c r="M244" s="152">
        <f t="shared" si="12"/>
        <v>8</v>
      </c>
      <c r="N244" s="152">
        <f t="shared" si="6"/>
        <v>1</v>
      </c>
      <c r="O244" s="145">
        <f t="shared" si="7"/>
        <v>1</v>
      </c>
      <c r="Q244" s="152">
        <f t="shared" si="8"/>
        <v>1789</v>
      </c>
      <c r="R244" s="152">
        <f t="shared" si="9"/>
        <v>1789.64</v>
      </c>
      <c r="S244" s="152">
        <f t="shared" si="10"/>
        <v>-0.64</v>
      </c>
    </row>
    <row r="245" ht="15.75" customHeight="1">
      <c r="B245" s="145">
        <v>243.0</v>
      </c>
      <c r="C245" s="6" t="str">
        <f t="shared" si="1"/>
        <v>0:29:49</v>
      </c>
      <c r="D245" s="154" t="str">
        <f t="shared" si="13"/>
        <v>00:29:48.870</v>
      </c>
      <c r="E245" s="152">
        <f t="shared" si="3"/>
        <v>1789</v>
      </c>
      <c r="F245" s="185">
        <v>243.0</v>
      </c>
      <c r="G245" s="185" t="s">
        <v>855</v>
      </c>
      <c r="H245" s="152">
        <f t="shared" si="14"/>
        <v>1796</v>
      </c>
      <c r="I245" s="152">
        <f t="shared" si="11"/>
        <v>7</v>
      </c>
      <c r="J245" s="185">
        <v>243.0</v>
      </c>
      <c r="K245" s="185" t="s">
        <v>856</v>
      </c>
      <c r="L245" s="152">
        <f t="shared" si="5"/>
        <v>1789</v>
      </c>
      <c r="M245" s="152">
        <f t="shared" si="12"/>
        <v>1</v>
      </c>
      <c r="N245" s="152">
        <f t="shared" si="6"/>
        <v>7</v>
      </c>
      <c r="O245" s="145">
        <f t="shared" si="7"/>
        <v>7</v>
      </c>
      <c r="Q245" s="152">
        <f t="shared" si="8"/>
        <v>1796</v>
      </c>
      <c r="R245" s="152">
        <f t="shared" si="9"/>
        <v>1790.64</v>
      </c>
      <c r="S245" s="152">
        <f t="shared" si="10"/>
        <v>5.36</v>
      </c>
    </row>
    <row r="246" ht="15.75" customHeight="1">
      <c r="B246" s="145">
        <v>244.0</v>
      </c>
      <c r="C246" s="6" t="str">
        <f t="shared" si="1"/>
        <v>0:29:56</v>
      </c>
      <c r="D246" s="154" t="str">
        <f t="shared" si="13"/>
        <v>00:29:55.690</v>
      </c>
      <c r="E246" s="152">
        <f t="shared" si="3"/>
        <v>1796</v>
      </c>
      <c r="F246" s="185">
        <v>244.0</v>
      </c>
      <c r="G246" s="185" t="s">
        <v>857</v>
      </c>
      <c r="H246" s="152">
        <f t="shared" si="14"/>
        <v>1799</v>
      </c>
      <c r="I246" s="152">
        <f t="shared" si="11"/>
        <v>3</v>
      </c>
      <c r="J246" s="185">
        <v>244.0</v>
      </c>
      <c r="K246" s="185" t="s">
        <v>858</v>
      </c>
      <c r="L246" s="152">
        <f t="shared" si="5"/>
        <v>1796</v>
      </c>
      <c r="M246" s="152">
        <f t="shared" si="12"/>
        <v>7</v>
      </c>
      <c r="N246" s="152">
        <f t="shared" si="6"/>
        <v>3</v>
      </c>
      <c r="O246" s="145">
        <f t="shared" si="7"/>
        <v>3</v>
      </c>
      <c r="Q246" s="152">
        <f t="shared" si="8"/>
        <v>1799</v>
      </c>
      <c r="R246" s="152">
        <f t="shared" si="9"/>
        <v>1797.64</v>
      </c>
      <c r="S246" s="152">
        <f t="shared" si="10"/>
        <v>1.36</v>
      </c>
    </row>
    <row r="247" ht="15.75" customHeight="1">
      <c r="B247" s="145">
        <v>245.0</v>
      </c>
      <c r="C247" s="6" t="str">
        <f t="shared" si="1"/>
        <v>0:29:59</v>
      </c>
      <c r="D247" s="154" t="str">
        <f t="shared" si="13"/>
        <v>00:29:58.620</v>
      </c>
      <c r="E247" s="152">
        <f t="shared" si="3"/>
        <v>1799</v>
      </c>
      <c r="F247" s="185">
        <v>245.0</v>
      </c>
      <c r="G247" s="185" t="s">
        <v>859</v>
      </c>
      <c r="H247" s="152">
        <f t="shared" si="14"/>
        <v>1805</v>
      </c>
      <c r="I247" s="152">
        <f t="shared" si="11"/>
        <v>6</v>
      </c>
      <c r="J247" s="185">
        <v>245.0</v>
      </c>
      <c r="K247" s="185" t="s">
        <v>860</v>
      </c>
      <c r="L247" s="152">
        <f t="shared" si="5"/>
        <v>1798</v>
      </c>
      <c r="M247" s="152">
        <f t="shared" si="12"/>
        <v>2</v>
      </c>
      <c r="N247" s="152">
        <f t="shared" si="6"/>
        <v>7</v>
      </c>
      <c r="O247" s="145">
        <f t="shared" si="7"/>
        <v>7</v>
      </c>
      <c r="Q247" s="152">
        <f t="shared" si="8"/>
        <v>1805</v>
      </c>
      <c r="R247" s="152">
        <f t="shared" si="9"/>
        <v>1799.64</v>
      </c>
      <c r="S247" s="152">
        <f t="shared" si="10"/>
        <v>5.36</v>
      </c>
    </row>
    <row r="248" ht="15.75" customHeight="1">
      <c r="B248" s="145">
        <v>246.0</v>
      </c>
      <c r="C248" s="6" t="str">
        <f t="shared" si="1"/>
        <v>0:30:05</v>
      </c>
      <c r="D248" s="154" t="str">
        <f t="shared" si="13"/>
        <v>00:30:04.660</v>
      </c>
      <c r="E248" s="152">
        <f t="shared" si="3"/>
        <v>1805</v>
      </c>
      <c r="F248" s="185">
        <v>246.0</v>
      </c>
      <c r="G248" s="185" t="s">
        <v>861</v>
      </c>
      <c r="H248" s="152">
        <f t="shared" si="14"/>
        <v>1806</v>
      </c>
      <c r="I248" s="152">
        <f t="shared" si="11"/>
        <v>1</v>
      </c>
      <c r="J248" s="185">
        <v>246.0</v>
      </c>
      <c r="K248" s="185" t="s">
        <v>862</v>
      </c>
      <c r="L248" s="152">
        <f t="shared" si="5"/>
        <v>1805</v>
      </c>
      <c r="M248" s="152">
        <f t="shared" si="12"/>
        <v>7</v>
      </c>
      <c r="N248" s="152">
        <f t="shared" si="6"/>
        <v>1</v>
      </c>
      <c r="O248" s="145">
        <f t="shared" si="7"/>
        <v>1</v>
      </c>
      <c r="Q248" s="152">
        <f t="shared" si="8"/>
        <v>1806</v>
      </c>
      <c r="R248" s="152">
        <f t="shared" si="9"/>
        <v>1806.64</v>
      </c>
      <c r="S248" s="152">
        <f t="shared" si="10"/>
        <v>-0.64</v>
      </c>
    </row>
    <row r="249" ht="15.75" customHeight="1">
      <c r="B249" s="145">
        <v>247.0</v>
      </c>
      <c r="C249" s="6" t="str">
        <f t="shared" si="1"/>
        <v>0:30:06</v>
      </c>
      <c r="D249" s="154" t="str">
        <f t="shared" si="13"/>
        <v>00:30:06.440</v>
      </c>
      <c r="E249" s="152">
        <f t="shared" si="3"/>
        <v>1806</v>
      </c>
      <c r="F249" s="185">
        <v>247.0</v>
      </c>
      <c r="G249" s="185" t="s">
        <v>863</v>
      </c>
      <c r="H249" s="152">
        <f t="shared" si="14"/>
        <v>1809</v>
      </c>
      <c r="I249" s="152">
        <f t="shared" si="11"/>
        <v>3</v>
      </c>
      <c r="J249" s="185">
        <v>247.0</v>
      </c>
      <c r="K249" s="185" t="s">
        <v>864</v>
      </c>
      <c r="L249" s="152">
        <f t="shared" si="5"/>
        <v>1806</v>
      </c>
      <c r="M249" s="152">
        <f t="shared" si="12"/>
        <v>1</v>
      </c>
      <c r="N249" s="152">
        <f t="shared" si="6"/>
        <v>3</v>
      </c>
      <c r="O249" s="145">
        <f t="shared" si="7"/>
        <v>3</v>
      </c>
      <c r="Q249" s="152">
        <f t="shared" si="8"/>
        <v>1809</v>
      </c>
      <c r="R249" s="152">
        <f t="shared" si="9"/>
        <v>1807.64</v>
      </c>
      <c r="S249" s="152">
        <f t="shared" si="10"/>
        <v>1.36</v>
      </c>
    </row>
    <row r="250" ht="15.75" customHeight="1">
      <c r="B250" s="145">
        <v>248.0</v>
      </c>
      <c r="C250" s="6" t="str">
        <f t="shared" si="1"/>
        <v>0:30:09</v>
      </c>
      <c r="D250" s="154" t="str">
        <f t="shared" si="13"/>
        <v>00:30:09.210</v>
      </c>
      <c r="E250" s="152">
        <f t="shared" si="3"/>
        <v>1809</v>
      </c>
      <c r="F250" s="185">
        <v>248.0</v>
      </c>
      <c r="G250" s="185" t="s">
        <v>865</v>
      </c>
      <c r="H250" s="152">
        <f t="shared" si="14"/>
        <v>1810</v>
      </c>
      <c r="I250" s="152">
        <f t="shared" si="11"/>
        <v>1</v>
      </c>
      <c r="J250" s="185">
        <v>248.0</v>
      </c>
      <c r="K250" s="185" t="s">
        <v>866</v>
      </c>
      <c r="L250" s="152">
        <f t="shared" si="5"/>
        <v>1809</v>
      </c>
      <c r="M250" s="152">
        <f t="shared" si="12"/>
        <v>3</v>
      </c>
      <c r="N250" s="152">
        <f t="shared" si="6"/>
        <v>1</v>
      </c>
      <c r="O250" s="145">
        <f t="shared" si="7"/>
        <v>1</v>
      </c>
      <c r="Q250" s="152">
        <f t="shared" si="8"/>
        <v>1810</v>
      </c>
      <c r="R250" s="152">
        <f t="shared" si="9"/>
        <v>1810.64</v>
      </c>
      <c r="S250" s="152">
        <f t="shared" si="10"/>
        <v>-0.64</v>
      </c>
    </row>
    <row r="251" ht="15.75" customHeight="1">
      <c r="B251" s="145">
        <v>249.0</v>
      </c>
      <c r="C251" s="6" t="str">
        <f t="shared" si="1"/>
        <v>0:30:10</v>
      </c>
      <c r="D251" s="154" t="str">
        <f t="shared" si="13"/>
        <v>00:30:09.550</v>
      </c>
      <c r="E251" s="152">
        <f t="shared" si="3"/>
        <v>1810</v>
      </c>
      <c r="F251" s="185">
        <v>249.0</v>
      </c>
      <c r="G251" s="185" t="s">
        <v>867</v>
      </c>
      <c r="H251" s="152">
        <f t="shared" si="14"/>
        <v>1814</v>
      </c>
      <c r="I251" s="152">
        <f t="shared" si="11"/>
        <v>4</v>
      </c>
      <c r="J251" s="185">
        <v>249.0</v>
      </c>
      <c r="K251" s="185" t="s">
        <v>868</v>
      </c>
      <c r="L251" s="152">
        <f t="shared" si="5"/>
        <v>1809</v>
      </c>
      <c r="M251" s="152">
        <f t="shared" si="12"/>
        <v>0</v>
      </c>
      <c r="N251" s="152">
        <f t="shared" si="6"/>
        <v>5</v>
      </c>
      <c r="O251" s="145">
        <f t="shared" si="7"/>
        <v>5</v>
      </c>
      <c r="Q251" s="152">
        <f t="shared" si="8"/>
        <v>1814</v>
      </c>
      <c r="R251" s="152">
        <f t="shared" si="9"/>
        <v>1810.64</v>
      </c>
      <c r="S251" s="152">
        <f t="shared" si="10"/>
        <v>3.36</v>
      </c>
    </row>
    <row r="252" ht="15.75" customHeight="1">
      <c r="B252" s="145">
        <v>250.0</v>
      </c>
      <c r="C252" s="6" t="str">
        <f t="shared" si="1"/>
        <v>0:30:14</v>
      </c>
      <c r="D252" s="154" t="str">
        <f t="shared" si="13"/>
        <v>00:30:13.730</v>
      </c>
      <c r="E252" s="152">
        <f t="shared" si="3"/>
        <v>1814</v>
      </c>
      <c r="F252" s="185">
        <v>250.0</v>
      </c>
      <c r="G252" s="185" t="s">
        <v>869</v>
      </c>
      <c r="H252" s="152">
        <f t="shared" si="14"/>
        <v>1818</v>
      </c>
      <c r="I252" s="152">
        <f t="shared" si="11"/>
        <v>4</v>
      </c>
      <c r="J252" s="185">
        <v>250.0</v>
      </c>
      <c r="K252" s="185" t="s">
        <v>870</v>
      </c>
      <c r="L252" s="152">
        <f t="shared" si="5"/>
        <v>1814</v>
      </c>
      <c r="M252" s="152">
        <f t="shared" si="12"/>
        <v>5</v>
      </c>
      <c r="N252" s="152">
        <f t="shared" si="6"/>
        <v>4</v>
      </c>
      <c r="O252" s="145">
        <f t="shared" si="7"/>
        <v>4</v>
      </c>
      <c r="Q252" s="152">
        <f t="shared" si="8"/>
        <v>1818</v>
      </c>
      <c r="R252" s="152">
        <f t="shared" si="9"/>
        <v>1815.64</v>
      </c>
      <c r="S252" s="152">
        <f t="shared" si="10"/>
        <v>2.36</v>
      </c>
    </row>
    <row r="253" ht="15.75" customHeight="1">
      <c r="B253" s="145">
        <v>251.0</v>
      </c>
      <c r="C253" s="6" t="str">
        <f t="shared" si="1"/>
        <v>0:30:18</v>
      </c>
      <c r="D253" s="154" t="str">
        <f t="shared" si="13"/>
        <v>00:30:18.460</v>
      </c>
      <c r="E253" s="152">
        <f t="shared" si="3"/>
        <v>1818</v>
      </c>
      <c r="F253" s="185">
        <v>251.0</v>
      </c>
      <c r="G253" s="185" t="s">
        <v>871</v>
      </c>
      <c r="H253" s="152">
        <f t="shared" si="14"/>
        <v>1819</v>
      </c>
      <c r="I253" s="152">
        <f t="shared" si="11"/>
        <v>1</v>
      </c>
      <c r="J253" s="185">
        <v>251.0</v>
      </c>
      <c r="K253" s="185" t="s">
        <v>872</v>
      </c>
      <c r="L253" s="152">
        <f t="shared" si="5"/>
        <v>1819</v>
      </c>
      <c r="M253" s="152">
        <f t="shared" si="12"/>
        <v>5</v>
      </c>
      <c r="N253" s="152">
        <f t="shared" si="6"/>
        <v>0</v>
      </c>
      <c r="O253" s="145">
        <f t="shared" si="7"/>
        <v>0</v>
      </c>
      <c r="Q253" s="152">
        <f t="shared" si="8"/>
        <v>1819</v>
      </c>
      <c r="R253" s="152">
        <f t="shared" si="9"/>
        <v>1820.64</v>
      </c>
      <c r="S253" s="152">
        <f t="shared" si="10"/>
        <v>-1.64</v>
      </c>
    </row>
    <row r="254" ht="15.75" customHeight="1">
      <c r="B254" s="145">
        <v>252.0</v>
      </c>
      <c r="C254" s="6" t="str">
        <f t="shared" si="1"/>
        <v>0:30:19</v>
      </c>
      <c r="D254" s="154" t="str">
        <f t="shared" si="13"/>
        <v>00:30:19.220</v>
      </c>
      <c r="E254" s="152">
        <f t="shared" si="3"/>
        <v>1819</v>
      </c>
      <c r="F254" s="185">
        <v>252.0</v>
      </c>
      <c r="G254" s="185" t="s">
        <v>873</v>
      </c>
      <c r="H254" s="152">
        <f t="shared" si="14"/>
        <v>1820</v>
      </c>
      <c r="I254" s="152">
        <f t="shared" si="11"/>
        <v>1</v>
      </c>
      <c r="J254" s="185">
        <v>252.0</v>
      </c>
      <c r="K254" s="185" t="s">
        <v>874</v>
      </c>
      <c r="L254" s="152">
        <f t="shared" si="5"/>
        <v>1819</v>
      </c>
      <c r="M254" s="152">
        <f t="shared" si="12"/>
        <v>0</v>
      </c>
      <c r="N254" s="152">
        <f t="shared" si="6"/>
        <v>1</v>
      </c>
      <c r="O254" s="145">
        <f t="shared" si="7"/>
        <v>1</v>
      </c>
      <c r="Q254" s="152">
        <f t="shared" si="8"/>
        <v>1820</v>
      </c>
      <c r="R254" s="152">
        <f t="shared" si="9"/>
        <v>1820.64</v>
      </c>
      <c r="S254" s="152">
        <f t="shared" si="10"/>
        <v>-0.64</v>
      </c>
    </row>
    <row r="255" ht="15.75" customHeight="1">
      <c r="B255" s="145">
        <v>253.0</v>
      </c>
      <c r="C255" s="6" t="str">
        <f t="shared" si="1"/>
        <v>0:30:20</v>
      </c>
      <c r="D255" s="154" t="str">
        <f t="shared" si="13"/>
        <v>00:30:19.940</v>
      </c>
      <c r="E255" s="152">
        <f t="shared" si="3"/>
        <v>1820</v>
      </c>
      <c r="F255" s="185">
        <v>253.0</v>
      </c>
      <c r="G255" s="185" t="s">
        <v>875</v>
      </c>
      <c r="H255" s="152">
        <f t="shared" si="14"/>
        <v>1821</v>
      </c>
      <c r="I255" s="152">
        <f t="shared" si="11"/>
        <v>1</v>
      </c>
      <c r="J255" s="185">
        <v>253.0</v>
      </c>
      <c r="K255" s="185" t="s">
        <v>876</v>
      </c>
      <c r="L255" s="152">
        <f t="shared" si="5"/>
        <v>1820</v>
      </c>
      <c r="M255" s="152">
        <f t="shared" si="12"/>
        <v>1</v>
      </c>
      <c r="N255" s="152">
        <f t="shared" si="6"/>
        <v>1</v>
      </c>
      <c r="O255" s="145">
        <f t="shared" si="7"/>
        <v>1</v>
      </c>
      <c r="Q255" s="152">
        <f t="shared" si="8"/>
        <v>1821</v>
      </c>
      <c r="R255" s="152">
        <f t="shared" si="9"/>
        <v>1821.64</v>
      </c>
      <c r="S255" s="152">
        <f t="shared" si="10"/>
        <v>-0.64</v>
      </c>
    </row>
    <row r="256" ht="15.75" customHeight="1">
      <c r="B256" s="145">
        <v>254.0</v>
      </c>
      <c r="C256" s="6" t="str">
        <f t="shared" si="1"/>
        <v>0:30:21</v>
      </c>
      <c r="D256" s="154" t="str">
        <f t="shared" si="13"/>
        <v>00:30:21.040</v>
      </c>
      <c r="E256" s="152">
        <f t="shared" si="3"/>
        <v>1821</v>
      </c>
      <c r="F256" s="185">
        <v>254.0</v>
      </c>
      <c r="G256" s="185" t="s">
        <v>877</v>
      </c>
      <c r="H256" s="152">
        <f t="shared" si="14"/>
        <v>1822</v>
      </c>
      <c r="I256" s="152">
        <f t="shared" si="11"/>
        <v>1</v>
      </c>
      <c r="J256" s="185">
        <v>254.0</v>
      </c>
      <c r="K256" s="185" t="s">
        <v>878</v>
      </c>
      <c r="L256" s="152">
        <f t="shared" si="5"/>
        <v>1821</v>
      </c>
      <c r="M256" s="152">
        <f t="shared" si="12"/>
        <v>1</v>
      </c>
      <c r="N256" s="152">
        <f t="shared" si="6"/>
        <v>1</v>
      </c>
      <c r="O256" s="145">
        <f t="shared" si="7"/>
        <v>1</v>
      </c>
      <c r="Q256" s="152">
        <f t="shared" si="8"/>
        <v>1822</v>
      </c>
      <c r="R256" s="152">
        <f t="shared" si="9"/>
        <v>1822.64</v>
      </c>
      <c r="S256" s="152">
        <f t="shared" si="10"/>
        <v>-0.64</v>
      </c>
    </row>
    <row r="257" ht="15.75" customHeight="1">
      <c r="B257" s="145">
        <v>255.0</v>
      </c>
      <c r="C257" s="6" t="str">
        <f t="shared" si="1"/>
        <v>0:30:22</v>
      </c>
      <c r="D257" s="154" t="str">
        <f t="shared" si="13"/>
        <v>00:30:21.620</v>
      </c>
      <c r="E257" s="152">
        <f t="shared" si="3"/>
        <v>1822</v>
      </c>
      <c r="F257" s="185">
        <v>255.0</v>
      </c>
      <c r="G257" s="185" t="s">
        <v>879</v>
      </c>
      <c r="H257" s="152">
        <f t="shared" si="14"/>
        <v>1826</v>
      </c>
      <c r="I257" s="152">
        <f t="shared" si="11"/>
        <v>4</v>
      </c>
      <c r="J257" s="185">
        <v>255.0</v>
      </c>
      <c r="K257" s="185" t="s">
        <v>880</v>
      </c>
      <c r="L257" s="152">
        <f t="shared" si="5"/>
        <v>1822</v>
      </c>
      <c r="M257" s="152">
        <f t="shared" si="12"/>
        <v>1</v>
      </c>
      <c r="N257" s="152">
        <f t="shared" si="6"/>
        <v>4</v>
      </c>
      <c r="O257" s="145">
        <f t="shared" si="7"/>
        <v>4</v>
      </c>
      <c r="Q257" s="152">
        <f t="shared" si="8"/>
        <v>1826</v>
      </c>
      <c r="R257" s="152">
        <f t="shared" si="9"/>
        <v>1823.64</v>
      </c>
      <c r="S257" s="152">
        <f t="shared" si="10"/>
        <v>2.36</v>
      </c>
    </row>
    <row r="258" ht="15.75" customHeight="1">
      <c r="B258" s="145">
        <v>256.0</v>
      </c>
      <c r="C258" s="6" t="str">
        <f t="shared" si="1"/>
        <v>0:30:26</v>
      </c>
      <c r="D258" s="154" t="str">
        <f t="shared" si="13"/>
        <v>00:30:26.380</v>
      </c>
      <c r="E258" s="152">
        <f t="shared" si="3"/>
        <v>1826</v>
      </c>
      <c r="F258" s="185">
        <v>256.0</v>
      </c>
      <c r="G258" s="185" t="s">
        <v>881</v>
      </c>
      <c r="H258" s="152">
        <f t="shared" si="14"/>
        <v>1835</v>
      </c>
      <c r="I258" s="152">
        <f t="shared" si="11"/>
        <v>9</v>
      </c>
      <c r="J258" s="185">
        <v>256.0</v>
      </c>
      <c r="K258" s="185" t="s">
        <v>882</v>
      </c>
      <c r="L258" s="152">
        <f t="shared" si="5"/>
        <v>1827</v>
      </c>
      <c r="M258" s="152">
        <f t="shared" si="12"/>
        <v>5</v>
      </c>
      <c r="N258" s="152">
        <f t="shared" si="6"/>
        <v>8</v>
      </c>
      <c r="O258" s="145">
        <f t="shared" si="7"/>
        <v>8</v>
      </c>
      <c r="Q258" s="152">
        <f t="shared" si="8"/>
        <v>1835</v>
      </c>
      <c r="R258" s="152">
        <f t="shared" si="9"/>
        <v>1828.64</v>
      </c>
      <c r="S258" s="152">
        <f t="shared" si="10"/>
        <v>6.36</v>
      </c>
    </row>
    <row r="259" ht="15.75" customHeight="1">
      <c r="B259" s="145">
        <v>257.0</v>
      </c>
      <c r="C259" s="6" t="str">
        <f t="shared" si="1"/>
        <v>0:30:35</v>
      </c>
      <c r="D259" s="154" t="str">
        <f t="shared" si="13"/>
        <v>00:30:34.720</v>
      </c>
      <c r="E259" s="152">
        <f t="shared" si="3"/>
        <v>1835</v>
      </c>
      <c r="F259" s="185">
        <v>257.0</v>
      </c>
      <c r="G259" s="185" t="s">
        <v>883</v>
      </c>
      <c r="H259" s="152">
        <f t="shared" si="14"/>
        <v>1836</v>
      </c>
      <c r="I259" s="152">
        <f t="shared" si="11"/>
        <v>1</v>
      </c>
      <c r="J259" s="185">
        <v>257.0</v>
      </c>
      <c r="K259" s="185" t="s">
        <v>884</v>
      </c>
      <c r="L259" s="152">
        <f t="shared" si="5"/>
        <v>1835</v>
      </c>
      <c r="M259" s="152">
        <f t="shared" si="12"/>
        <v>8</v>
      </c>
      <c r="N259" s="152">
        <f t="shared" si="6"/>
        <v>1</v>
      </c>
      <c r="O259" s="145">
        <f t="shared" si="7"/>
        <v>1</v>
      </c>
      <c r="Q259" s="152">
        <f t="shared" si="8"/>
        <v>1836</v>
      </c>
      <c r="R259" s="152">
        <f t="shared" si="9"/>
        <v>1836.64</v>
      </c>
      <c r="S259" s="152">
        <f t="shared" si="10"/>
        <v>-0.64</v>
      </c>
    </row>
    <row r="260" ht="15.75" customHeight="1">
      <c r="B260" s="145">
        <v>258.0</v>
      </c>
      <c r="C260" s="6" t="str">
        <f t="shared" si="1"/>
        <v>0:30:36</v>
      </c>
      <c r="D260" s="154" t="str">
        <f t="shared" si="13"/>
        <v>00:30:36.180</v>
      </c>
      <c r="E260" s="152">
        <f t="shared" si="3"/>
        <v>1836</v>
      </c>
      <c r="F260" s="185">
        <v>258.0</v>
      </c>
      <c r="G260" s="185" t="s">
        <v>885</v>
      </c>
      <c r="H260" s="152">
        <f t="shared" si="14"/>
        <v>1837</v>
      </c>
      <c r="I260" s="152">
        <f t="shared" si="11"/>
        <v>1</v>
      </c>
      <c r="J260" s="185">
        <v>258.0</v>
      </c>
      <c r="K260" s="185" t="s">
        <v>886</v>
      </c>
      <c r="L260" s="152">
        <f t="shared" si="5"/>
        <v>1836</v>
      </c>
      <c r="M260" s="152">
        <f t="shared" si="12"/>
        <v>1</v>
      </c>
      <c r="N260" s="152">
        <f t="shared" si="6"/>
        <v>1</v>
      </c>
      <c r="O260" s="145">
        <f t="shared" si="7"/>
        <v>1</v>
      </c>
      <c r="Q260" s="152">
        <f t="shared" si="8"/>
        <v>1837</v>
      </c>
      <c r="R260" s="152">
        <f t="shared" si="9"/>
        <v>1837.64</v>
      </c>
      <c r="S260" s="152">
        <f t="shared" si="10"/>
        <v>-0.64</v>
      </c>
    </row>
    <row r="261" ht="15.75" customHeight="1">
      <c r="B261" s="145">
        <v>259.0</v>
      </c>
      <c r="C261" s="6" t="str">
        <f t="shared" si="1"/>
        <v>0:30:37</v>
      </c>
      <c r="D261" s="154" t="str">
        <f t="shared" si="13"/>
        <v>00:30:37.300</v>
      </c>
      <c r="E261" s="152">
        <f t="shared" si="3"/>
        <v>1837</v>
      </c>
      <c r="F261" s="185">
        <v>259.0</v>
      </c>
      <c r="G261" s="185" t="s">
        <v>887</v>
      </c>
      <c r="H261" s="152">
        <f t="shared" si="14"/>
        <v>1844</v>
      </c>
      <c r="I261" s="152">
        <f t="shared" si="11"/>
        <v>7</v>
      </c>
      <c r="J261" s="185">
        <v>259.0</v>
      </c>
      <c r="K261" s="185" t="s">
        <v>888</v>
      </c>
      <c r="L261" s="152">
        <f t="shared" si="5"/>
        <v>1837</v>
      </c>
      <c r="M261" s="152">
        <f t="shared" si="12"/>
        <v>1</v>
      </c>
      <c r="N261" s="152">
        <f t="shared" si="6"/>
        <v>7</v>
      </c>
      <c r="O261" s="145">
        <f t="shared" si="7"/>
        <v>7</v>
      </c>
      <c r="Q261" s="152">
        <f t="shared" si="8"/>
        <v>1844</v>
      </c>
      <c r="R261" s="152">
        <f t="shared" si="9"/>
        <v>1838.64</v>
      </c>
      <c r="S261" s="152">
        <f t="shared" si="10"/>
        <v>5.36</v>
      </c>
    </row>
    <row r="262" ht="15.75" customHeight="1">
      <c r="B262" s="145">
        <v>260.0</v>
      </c>
      <c r="C262" s="6" t="str">
        <f t="shared" si="1"/>
        <v>0:30:44</v>
      </c>
      <c r="D262" s="154" t="str">
        <f t="shared" si="13"/>
        <v>00:30:43.760</v>
      </c>
      <c r="E262" s="152">
        <f t="shared" si="3"/>
        <v>1844</v>
      </c>
      <c r="F262" s="185">
        <v>260.0</v>
      </c>
      <c r="G262" s="185" t="s">
        <v>889</v>
      </c>
      <c r="H262" s="152">
        <f t="shared" si="14"/>
        <v>1845</v>
      </c>
      <c r="I262" s="152">
        <f t="shared" si="11"/>
        <v>1</v>
      </c>
      <c r="J262" s="185">
        <v>260.0</v>
      </c>
      <c r="K262" s="185" t="s">
        <v>890</v>
      </c>
      <c r="L262" s="152">
        <f t="shared" si="5"/>
        <v>1844</v>
      </c>
      <c r="M262" s="152">
        <f t="shared" si="12"/>
        <v>7</v>
      </c>
      <c r="N262" s="152">
        <f t="shared" si="6"/>
        <v>1</v>
      </c>
      <c r="O262" s="145">
        <f t="shared" si="7"/>
        <v>1</v>
      </c>
      <c r="Q262" s="152">
        <f t="shared" si="8"/>
        <v>1845</v>
      </c>
      <c r="R262" s="152">
        <f t="shared" si="9"/>
        <v>1845.64</v>
      </c>
      <c r="S262" s="152">
        <f t="shared" si="10"/>
        <v>-0.64</v>
      </c>
    </row>
    <row r="263" ht="15.75" customHeight="1">
      <c r="B263" s="145">
        <v>261.0</v>
      </c>
      <c r="C263" s="6" t="str">
        <f t="shared" si="1"/>
        <v>0:30:45</v>
      </c>
      <c r="D263" s="154" t="str">
        <f t="shared" si="13"/>
        <v>00:30:45.110</v>
      </c>
      <c r="E263" s="152">
        <f t="shared" si="3"/>
        <v>1845</v>
      </c>
      <c r="F263" s="185">
        <v>261.0</v>
      </c>
      <c r="G263" s="185" t="s">
        <v>891</v>
      </c>
      <c r="H263" s="152">
        <f t="shared" si="14"/>
        <v>1854</v>
      </c>
      <c r="I263" s="152">
        <f t="shared" si="11"/>
        <v>9</v>
      </c>
      <c r="J263" s="185">
        <v>261.0</v>
      </c>
      <c r="K263" s="185" t="s">
        <v>892</v>
      </c>
      <c r="L263" s="152">
        <f t="shared" si="5"/>
        <v>1845</v>
      </c>
      <c r="M263" s="152">
        <f t="shared" si="12"/>
        <v>1</v>
      </c>
      <c r="N263" s="152">
        <f t="shared" si="6"/>
        <v>9</v>
      </c>
      <c r="O263" s="145">
        <f t="shared" si="7"/>
        <v>9</v>
      </c>
      <c r="Q263" s="152">
        <f t="shared" si="8"/>
        <v>1854</v>
      </c>
      <c r="R263" s="152">
        <f t="shared" si="9"/>
        <v>1846.64</v>
      </c>
      <c r="S263" s="152">
        <f t="shared" si="10"/>
        <v>7.36</v>
      </c>
    </row>
    <row r="264" ht="15.75" customHeight="1">
      <c r="B264" s="145">
        <v>262.0</v>
      </c>
      <c r="C264" s="6" t="str">
        <f t="shared" si="1"/>
        <v>0:30:54</v>
      </c>
      <c r="D264" s="154" t="str">
        <f t="shared" si="13"/>
        <v>00:30:53.620</v>
      </c>
      <c r="E264" s="152">
        <f t="shared" si="3"/>
        <v>1854</v>
      </c>
      <c r="F264" s="185">
        <v>262.0</v>
      </c>
      <c r="G264" s="185" t="s">
        <v>893</v>
      </c>
      <c r="H264" s="152">
        <f t="shared" si="14"/>
        <v>1864</v>
      </c>
      <c r="I264" s="152">
        <f t="shared" si="11"/>
        <v>10</v>
      </c>
      <c r="J264" s="185">
        <v>262.0</v>
      </c>
      <c r="K264" s="185" t="s">
        <v>894</v>
      </c>
      <c r="L264" s="152">
        <f t="shared" si="5"/>
        <v>1854</v>
      </c>
      <c r="M264" s="152">
        <f t="shared" si="12"/>
        <v>9</v>
      </c>
      <c r="N264" s="152">
        <f t="shared" si="6"/>
        <v>10</v>
      </c>
      <c r="O264" s="145">
        <f t="shared" si="7"/>
        <v>10</v>
      </c>
      <c r="Q264" s="152">
        <f t="shared" si="8"/>
        <v>1864</v>
      </c>
      <c r="R264" s="152">
        <f t="shared" si="9"/>
        <v>1855.64</v>
      </c>
      <c r="S264" s="152">
        <f t="shared" si="10"/>
        <v>8.36</v>
      </c>
    </row>
    <row r="265" ht="15.75" customHeight="1">
      <c r="B265" s="145">
        <v>263.0</v>
      </c>
      <c r="C265" s="6" t="str">
        <f t="shared" si="1"/>
        <v>0:31:04</v>
      </c>
      <c r="D265" s="154" t="str">
        <f t="shared" si="13"/>
        <v>00:31:03.510</v>
      </c>
      <c r="E265" s="152">
        <f t="shared" si="3"/>
        <v>1864</v>
      </c>
      <c r="F265" s="185">
        <v>263.0</v>
      </c>
      <c r="G265" s="185" t="s">
        <v>895</v>
      </c>
      <c r="H265" s="152">
        <f t="shared" si="14"/>
        <v>1872</v>
      </c>
      <c r="I265" s="152">
        <f t="shared" si="11"/>
        <v>8</v>
      </c>
      <c r="J265" s="185">
        <v>263.0</v>
      </c>
      <c r="K265" s="185" t="s">
        <v>896</v>
      </c>
      <c r="L265" s="152">
        <f t="shared" si="5"/>
        <v>1863</v>
      </c>
      <c r="M265" s="152">
        <f t="shared" si="12"/>
        <v>9</v>
      </c>
      <c r="N265" s="152">
        <f t="shared" si="6"/>
        <v>9</v>
      </c>
      <c r="O265" s="145">
        <f t="shared" si="7"/>
        <v>9</v>
      </c>
      <c r="Q265" s="152">
        <f t="shared" si="8"/>
        <v>1872</v>
      </c>
      <c r="R265" s="152">
        <f t="shared" si="9"/>
        <v>1864.64</v>
      </c>
      <c r="S265" s="152">
        <f t="shared" si="10"/>
        <v>7.36</v>
      </c>
    </row>
    <row r="266" ht="15.75" customHeight="1">
      <c r="B266" s="145">
        <v>264.0</v>
      </c>
      <c r="C266" s="6" t="str">
        <f t="shared" si="1"/>
        <v>0:31:12</v>
      </c>
      <c r="D266" s="154" t="str">
        <f t="shared" si="13"/>
        <v>00:31:11.680</v>
      </c>
      <c r="E266" s="152">
        <f t="shared" si="3"/>
        <v>1872</v>
      </c>
      <c r="F266" s="185">
        <v>264.0</v>
      </c>
      <c r="G266" s="185" t="s">
        <v>897</v>
      </c>
      <c r="H266" s="152">
        <f t="shared" si="14"/>
        <v>1876</v>
      </c>
      <c r="I266" s="152">
        <f t="shared" si="11"/>
        <v>4</v>
      </c>
      <c r="J266" s="185">
        <v>264.0</v>
      </c>
      <c r="K266" s="185" t="s">
        <v>898</v>
      </c>
      <c r="L266" s="152">
        <f t="shared" si="5"/>
        <v>1871</v>
      </c>
      <c r="M266" s="152">
        <f t="shared" si="12"/>
        <v>8</v>
      </c>
      <c r="N266" s="152">
        <f t="shared" si="6"/>
        <v>5</v>
      </c>
      <c r="O266" s="145">
        <f t="shared" si="7"/>
        <v>5</v>
      </c>
      <c r="Q266" s="152">
        <f t="shared" si="8"/>
        <v>1876</v>
      </c>
      <c r="R266" s="152">
        <f t="shared" si="9"/>
        <v>1872.64</v>
      </c>
      <c r="S266" s="152">
        <f t="shared" si="10"/>
        <v>3.36</v>
      </c>
    </row>
    <row r="267" ht="15.75" customHeight="1">
      <c r="B267" s="145">
        <v>265.0</v>
      </c>
      <c r="C267" s="6" t="str">
        <f t="shared" si="1"/>
        <v>0:31:16</v>
      </c>
      <c r="D267" s="154" t="str">
        <f t="shared" si="13"/>
        <v>00:31:16.070</v>
      </c>
      <c r="E267" s="152">
        <f t="shared" si="3"/>
        <v>1876</v>
      </c>
      <c r="F267" s="185">
        <v>265.0</v>
      </c>
      <c r="G267" s="185" t="s">
        <v>899</v>
      </c>
      <c r="H267" s="152">
        <f t="shared" si="14"/>
        <v>1878</v>
      </c>
      <c r="I267" s="152">
        <f t="shared" si="11"/>
        <v>2</v>
      </c>
      <c r="J267" s="185">
        <v>265.0</v>
      </c>
      <c r="K267" s="185" t="s">
        <v>900</v>
      </c>
      <c r="L267" s="152">
        <f t="shared" si="5"/>
        <v>1876</v>
      </c>
      <c r="M267" s="152">
        <f t="shared" si="12"/>
        <v>5</v>
      </c>
      <c r="N267" s="152">
        <f t="shared" si="6"/>
        <v>2</v>
      </c>
      <c r="O267" s="145">
        <f t="shared" si="7"/>
        <v>2</v>
      </c>
      <c r="Q267" s="152">
        <f t="shared" si="8"/>
        <v>1878</v>
      </c>
      <c r="R267" s="152">
        <f t="shared" si="9"/>
        <v>1877.64</v>
      </c>
      <c r="S267" s="152">
        <f t="shared" si="10"/>
        <v>0.36</v>
      </c>
    </row>
    <row r="268" ht="15.75" customHeight="1">
      <c r="B268" s="145">
        <v>266.0</v>
      </c>
      <c r="C268" s="6" t="str">
        <f t="shared" si="1"/>
        <v>0:31:18</v>
      </c>
      <c r="D268" s="154" t="str">
        <f t="shared" si="13"/>
        <v>00:31:17.780</v>
      </c>
      <c r="E268" s="152">
        <f t="shared" si="3"/>
        <v>1878</v>
      </c>
      <c r="F268" s="185">
        <v>266.0</v>
      </c>
      <c r="G268" s="185" t="s">
        <v>901</v>
      </c>
      <c r="H268" s="152">
        <f t="shared" si="14"/>
        <v>1899</v>
      </c>
      <c r="I268" s="152">
        <f t="shared" si="11"/>
        <v>21</v>
      </c>
      <c r="J268" s="185">
        <v>266.0</v>
      </c>
      <c r="K268" s="185" t="s">
        <v>902</v>
      </c>
      <c r="L268" s="152">
        <f t="shared" si="5"/>
        <v>1878</v>
      </c>
      <c r="M268" s="152">
        <f t="shared" si="12"/>
        <v>2</v>
      </c>
      <c r="N268" s="152">
        <f t="shared" si="6"/>
        <v>21</v>
      </c>
      <c r="O268" s="145">
        <f t="shared" si="7"/>
        <v>21</v>
      </c>
      <c r="Q268" s="152">
        <f t="shared" si="8"/>
        <v>1899</v>
      </c>
      <c r="R268" s="152">
        <f t="shared" si="9"/>
        <v>1879.64</v>
      </c>
      <c r="S268" s="152">
        <f t="shared" si="10"/>
        <v>19.36</v>
      </c>
    </row>
    <row r="269" ht="15.75" customHeight="1">
      <c r="B269" s="145">
        <v>267.0</v>
      </c>
      <c r="C269" s="6" t="str">
        <f t="shared" si="1"/>
        <v>0:31:39</v>
      </c>
      <c r="D269" s="154" t="str">
        <f t="shared" si="13"/>
        <v>00:31:38.820</v>
      </c>
      <c r="E269" s="152">
        <f t="shared" si="3"/>
        <v>1899</v>
      </c>
      <c r="F269" s="185">
        <v>267.0</v>
      </c>
      <c r="G269" s="185" t="s">
        <v>903</v>
      </c>
      <c r="H269" s="152">
        <f t="shared" si="14"/>
        <v>1900</v>
      </c>
      <c r="I269" s="152">
        <f t="shared" si="11"/>
        <v>1</v>
      </c>
      <c r="J269" s="185">
        <v>267.0</v>
      </c>
      <c r="K269" s="185" t="s">
        <v>904</v>
      </c>
      <c r="L269" s="152">
        <f t="shared" si="5"/>
        <v>1898</v>
      </c>
      <c r="M269" s="152">
        <f t="shared" si="12"/>
        <v>20</v>
      </c>
      <c r="N269" s="152">
        <f t="shared" si="6"/>
        <v>2</v>
      </c>
      <c r="O269" s="145">
        <f t="shared" si="7"/>
        <v>2</v>
      </c>
      <c r="Q269" s="152">
        <f t="shared" si="8"/>
        <v>1900</v>
      </c>
      <c r="R269" s="152">
        <f t="shared" si="9"/>
        <v>1899.64</v>
      </c>
      <c r="S269" s="152">
        <f t="shared" si="10"/>
        <v>0.36</v>
      </c>
    </row>
    <row r="270" ht="15.75" customHeight="1">
      <c r="B270" s="145">
        <v>268.0</v>
      </c>
      <c r="C270" s="6" t="str">
        <f t="shared" si="1"/>
        <v>0:31:40</v>
      </c>
      <c r="D270" s="154" t="str">
        <f t="shared" si="13"/>
        <v>00:31:39.780</v>
      </c>
      <c r="E270" s="152">
        <f t="shared" si="3"/>
        <v>1900</v>
      </c>
      <c r="F270" s="185">
        <v>268.0</v>
      </c>
      <c r="G270" s="185" t="s">
        <v>905</v>
      </c>
      <c r="H270" s="152">
        <f t="shared" si="14"/>
        <v>1907</v>
      </c>
      <c r="I270" s="152">
        <f t="shared" si="11"/>
        <v>7</v>
      </c>
      <c r="J270" s="185">
        <v>268.0</v>
      </c>
      <c r="K270" s="185" t="s">
        <v>906</v>
      </c>
      <c r="L270" s="152">
        <f t="shared" si="5"/>
        <v>1899</v>
      </c>
      <c r="M270" s="152">
        <f t="shared" si="12"/>
        <v>1</v>
      </c>
      <c r="N270" s="152">
        <f t="shared" si="6"/>
        <v>8</v>
      </c>
      <c r="O270" s="145">
        <f t="shared" si="7"/>
        <v>8</v>
      </c>
      <c r="Q270" s="152">
        <f t="shared" si="8"/>
        <v>1907</v>
      </c>
      <c r="R270" s="152">
        <f t="shared" si="9"/>
        <v>1900.64</v>
      </c>
      <c r="S270" s="152">
        <f t="shared" si="10"/>
        <v>6.36</v>
      </c>
    </row>
    <row r="271" ht="15.75" customHeight="1">
      <c r="B271" s="145">
        <v>269.0</v>
      </c>
      <c r="C271" s="6" t="str">
        <f t="shared" si="1"/>
        <v>0:31:47</v>
      </c>
      <c r="D271" s="154" t="str">
        <f t="shared" si="13"/>
        <v>00:31:46.920</v>
      </c>
      <c r="E271" s="152">
        <f t="shared" si="3"/>
        <v>1907</v>
      </c>
      <c r="F271" s="185">
        <v>269.0</v>
      </c>
      <c r="G271" s="185" t="s">
        <v>907</v>
      </c>
      <c r="H271" s="152">
        <f t="shared" si="14"/>
        <v>1913</v>
      </c>
      <c r="I271" s="152">
        <f t="shared" si="11"/>
        <v>6</v>
      </c>
      <c r="J271" s="185">
        <v>269.0</v>
      </c>
      <c r="K271" s="185" t="s">
        <v>908</v>
      </c>
      <c r="L271" s="152">
        <f t="shared" si="5"/>
        <v>1907</v>
      </c>
      <c r="M271" s="152">
        <f t="shared" si="12"/>
        <v>8</v>
      </c>
      <c r="N271" s="152">
        <f t="shared" si="6"/>
        <v>6</v>
      </c>
      <c r="O271" s="145">
        <f t="shared" si="7"/>
        <v>6</v>
      </c>
      <c r="Q271" s="152">
        <f t="shared" si="8"/>
        <v>1913</v>
      </c>
      <c r="R271" s="152">
        <f t="shared" si="9"/>
        <v>1908.64</v>
      </c>
      <c r="S271" s="152">
        <f t="shared" si="10"/>
        <v>4.36</v>
      </c>
    </row>
    <row r="272" ht="15.75" customHeight="1">
      <c r="B272" s="145">
        <v>270.0</v>
      </c>
      <c r="C272" s="6" t="str">
        <f t="shared" si="1"/>
        <v>0:31:53</v>
      </c>
      <c r="D272" s="154" t="str">
        <f t="shared" si="13"/>
        <v>00:31:52.810</v>
      </c>
      <c r="E272" s="152">
        <f t="shared" si="3"/>
        <v>1913</v>
      </c>
      <c r="F272" s="185">
        <v>270.0</v>
      </c>
      <c r="G272" s="185" t="s">
        <v>909</v>
      </c>
      <c r="H272" s="152">
        <f t="shared" si="14"/>
        <v>1919</v>
      </c>
      <c r="I272" s="152">
        <f t="shared" si="11"/>
        <v>6</v>
      </c>
      <c r="J272" s="185">
        <v>270.0</v>
      </c>
      <c r="K272" s="185" t="s">
        <v>910</v>
      </c>
      <c r="L272" s="152">
        <f t="shared" si="5"/>
        <v>1912</v>
      </c>
      <c r="M272" s="152">
        <f t="shared" si="12"/>
        <v>5</v>
      </c>
      <c r="N272" s="152">
        <f t="shared" si="6"/>
        <v>7</v>
      </c>
      <c r="O272" s="145">
        <f t="shared" si="7"/>
        <v>7</v>
      </c>
      <c r="Q272" s="152">
        <f t="shared" si="8"/>
        <v>1919</v>
      </c>
      <c r="R272" s="152">
        <f t="shared" si="9"/>
        <v>1913.64</v>
      </c>
      <c r="S272" s="152">
        <f t="shared" si="10"/>
        <v>5.36</v>
      </c>
    </row>
    <row r="273" ht="15.75" customHeight="1">
      <c r="B273" s="145">
        <v>271.0</v>
      </c>
      <c r="C273" s="6" t="str">
        <f t="shared" si="1"/>
        <v>0:31:59</v>
      </c>
      <c r="D273" s="154" t="str">
        <f t="shared" si="13"/>
        <v>00:31:59.110</v>
      </c>
      <c r="E273" s="152">
        <f t="shared" si="3"/>
        <v>1919</v>
      </c>
      <c r="F273" s="185">
        <v>271.0</v>
      </c>
      <c r="G273" s="185" t="s">
        <v>911</v>
      </c>
      <c r="H273" s="152">
        <f t="shared" si="14"/>
        <v>1931</v>
      </c>
      <c r="I273" s="152">
        <f t="shared" si="11"/>
        <v>12</v>
      </c>
      <c r="J273" s="185">
        <v>271.0</v>
      </c>
      <c r="K273" s="185" t="s">
        <v>912</v>
      </c>
      <c r="L273" s="152">
        <f t="shared" si="5"/>
        <v>1919</v>
      </c>
      <c r="M273" s="152">
        <f t="shared" si="12"/>
        <v>7</v>
      </c>
      <c r="N273" s="152">
        <f t="shared" si="6"/>
        <v>12</v>
      </c>
      <c r="O273" s="145">
        <f t="shared" si="7"/>
        <v>12</v>
      </c>
      <c r="Q273" s="152">
        <f t="shared" si="8"/>
        <v>1931</v>
      </c>
      <c r="R273" s="152">
        <f t="shared" si="9"/>
        <v>1920.64</v>
      </c>
      <c r="S273" s="152">
        <f t="shared" si="10"/>
        <v>10.36</v>
      </c>
    </row>
    <row r="274" ht="15.75" customHeight="1">
      <c r="B274" s="145">
        <v>272.0</v>
      </c>
      <c r="C274" s="6" t="str">
        <f t="shared" si="1"/>
        <v>0:32:11</v>
      </c>
      <c r="D274" s="154" t="str">
        <f t="shared" si="13"/>
        <v>00:32:10.590</v>
      </c>
      <c r="E274" s="152">
        <f t="shared" si="3"/>
        <v>1931</v>
      </c>
      <c r="F274" s="185">
        <v>272.0</v>
      </c>
      <c r="G274" s="185" t="s">
        <v>913</v>
      </c>
      <c r="H274" s="152">
        <f t="shared" si="14"/>
        <v>1935</v>
      </c>
      <c r="I274" s="152">
        <f t="shared" si="11"/>
        <v>4</v>
      </c>
      <c r="J274" s="185">
        <v>272.0</v>
      </c>
      <c r="K274" s="185" t="s">
        <v>914</v>
      </c>
      <c r="L274" s="152">
        <f t="shared" si="5"/>
        <v>1931</v>
      </c>
      <c r="M274" s="152">
        <f t="shared" si="12"/>
        <v>12</v>
      </c>
      <c r="N274" s="152">
        <f t="shared" si="6"/>
        <v>4</v>
      </c>
      <c r="O274" s="145">
        <f t="shared" si="7"/>
        <v>4</v>
      </c>
      <c r="Q274" s="152">
        <f t="shared" si="8"/>
        <v>1935</v>
      </c>
      <c r="R274" s="152">
        <f t="shared" si="9"/>
        <v>1932.64</v>
      </c>
      <c r="S274" s="152">
        <f t="shared" si="10"/>
        <v>2.36</v>
      </c>
    </row>
    <row r="275" ht="15.75" customHeight="1">
      <c r="B275" s="145">
        <v>273.0</v>
      </c>
      <c r="C275" s="6" t="str">
        <f t="shared" si="1"/>
        <v>0:32:15</v>
      </c>
      <c r="D275" s="154" t="str">
        <f t="shared" si="13"/>
        <v>00:32:15.320</v>
      </c>
      <c r="E275" s="152">
        <f t="shared" si="3"/>
        <v>1935</v>
      </c>
      <c r="F275" s="185">
        <v>273.0</v>
      </c>
      <c r="G275" s="185" t="s">
        <v>915</v>
      </c>
      <c r="H275" s="152">
        <f t="shared" si="14"/>
        <v>1937</v>
      </c>
      <c r="I275" s="152">
        <f t="shared" si="11"/>
        <v>2</v>
      </c>
      <c r="J275" s="185">
        <v>273.0</v>
      </c>
      <c r="K275" s="185" t="s">
        <v>916</v>
      </c>
      <c r="L275" s="152">
        <f t="shared" si="5"/>
        <v>1935</v>
      </c>
      <c r="M275" s="152">
        <f t="shared" si="12"/>
        <v>4</v>
      </c>
      <c r="N275" s="152">
        <f t="shared" si="6"/>
        <v>2</v>
      </c>
      <c r="O275" s="145">
        <f t="shared" si="7"/>
        <v>2</v>
      </c>
      <c r="Q275" s="152">
        <f t="shared" si="8"/>
        <v>1937</v>
      </c>
      <c r="R275" s="152">
        <f t="shared" si="9"/>
        <v>1936.64</v>
      </c>
      <c r="S275" s="152">
        <f t="shared" si="10"/>
        <v>0.36</v>
      </c>
    </row>
    <row r="276" ht="15.75" customHeight="1">
      <c r="B276" s="145">
        <v>274.0</v>
      </c>
      <c r="C276" s="6" t="str">
        <f t="shared" si="1"/>
        <v>0:32:17</v>
      </c>
      <c r="D276" s="154" t="str">
        <f t="shared" si="13"/>
        <v>00:32:16.710</v>
      </c>
      <c r="E276" s="152">
        <f t="shared" si="3"/>
        <v>1937</v>
      </c>
      <c r="F276" s="185">
        <v>274.0</v>
      </c>
      <c r="G276" s="185" t="s">
        <v>917</v>
      </c>
      <c r="H276" s="152">
        <f t="shared" si="14"/>
        <v>1959</v>
      </c>
      <c r="I276" s="152">
        <f t="shared" si="11"/>
        <v>22</v>
      </c>
      <c r="J276" s="185">
        <v>274.0</v>
      </c>
      <c r="K276" s="185" t="s">
        <v>918</v>
      </c>
      <c r="L276" s="152">
        <f t="shared" si="5"/>
        <v>1937</v>
      </c>
      <c r="M276" s="152">
        <f t="shared" si="12"/>
        <v>2</v>
      </c>
      <c r="N276" s="152">
        <f t="shared" si="6"/>
        <v>22</v>
      </c>
      <c r="O276" s="145">
        <f t="shared" si="7"/>
        <v>22</v>
      </c>
      <c r="Q276" s="152">
        <f t="shared" si="8"/>
        <v>1959</v>
      </c>
      <c r="R276" s="152">
        <f t="shared" si="9"/>
        <v>1938.64</v>
      </c>
      <c r="S276" s="152">
        <f t="shared" si="10"/>
        <v>20.36</v>
      </c>
    </row>
    <row r="277" ht="15.75" customHeight="1">
      <c r="B277" s="145">
        <v>275.0</v>
      </c>
      <c r="C277" s="6" t="str">
        <f t="shared" si="1"/>
        <v>0:32:39</v>
      </c>
      <c r="D277" s="154" t="str">
        <f t="shared" si="13"/>
        <v>00:32:39.190</v>
      </c>
      <c r="E277" s="152">
        <f t="shared" si="3"/>
        <v>1959</v>
      </c>
      <c r="F277" s="185">
        <v>275.0</v>
      </c>
      <c r="G277" s="185" t="s">
        <v>919</v>
      </c>
      <c r="H277" s="152">
        <f t="shared" si="14"/>
        <v>1963</v>
      </c>
      <c r="I277" s="152">
        <f t="shared" si="11"/>
        <v>4</v>
      </c>
      <c r="J277" s="185">
        <v>275.0</v>
      </c>
      <c r="K277" s="185" t="s">
        <v>920</v>
      </c>
      <c r="L277" s="152">
        <f t="shared" si="5"/>
        <v>1959</v>
      </c>
      <c r="M277" s="152">
        <f t="shared" si="12"/>
        <v>22</v>
      </c>
      <c r="N277" s="152">
        <f t="shared" si="6"/>
        <v>4</v>
      </c>
      <c r="O277" s="145">
        <f t="shared" si="7"/>
        <v>4</v>
      </c>
      <c r="Q277" s="152">
        <f t="shared" si="8"/>
        <v>1963</v>
      </c>
      <c r="R277" s="152">
        <f t="shared" si="9"/>
        <v>1960.64</v>
      </c>
      <c r="S277" s="152">
        <f t="shared" si="10"/>
        <v>2.36</v>
      </c>
    </row>
    <row r="278" ht="15.75" customHeight="1">
      <c r="B278" s="145">
        <v>276.0</v>
      </c>
      <c r="C278" s="6" t="str">
        <f t="shared" si="1"/>
        <v>0:32:43</v>
      </c>
      <c r="D278" s="154" t="str">
        <f t="shared" si="13"/>
        <v>00:32:42.500</v>
      </c>
      <c r="E278" s="152">
        <f t="shared" si="3"/>
        <v>1963</v>
      </c>
      <c r="F278" s="185">
        <v>276.0</v>
      </c>
      <c r="G278" s="185" t="s">
        <v>921</v>
      </c>
      <c r="H278" s="152">
        <f t="shared" si="14"/>
        <v>1965</v>
      </c>
      <c r="I278" s="152">
        <f t="shared" si="11"/>
        <v>2</v>
      </c>
      <c r="J278" s="185">
        <v>276.0</v>
      </c>
      <c r="K278" s="185" t="s">
        <v>922</v>
      </c>
      <c r="L278" s="152">
        <f t="shared" si="5"/>
        <v>1962</v>
      </c>
      <c r="M278" s="152">
        <f t="shared" si="12"/>
        <v>3</v>
      </c>
      <c r="N278" s="152">
        <f t="shared" si="6"/>
        <v>3</v>
      </c>
      <c r="O278" s="145">
        <f t="shared" si="7"/>
        <v>3</v>
      </c>
      <c r="Q278" s="152">
        <f t="shared" si="8"/>
        <v>1965</v>
      </c>
      <c r="R278" s="152">
        <f t="shared" si="9"/>
        <v>1963.64</v>
      </c>
      <c r="S278" s="152">
        <f t="shared" si="10"/>
        <v>1.36</v>
      </c>
    </row>
    <row r="279" ht="15.75" customHeight="1">
      <c r="B279" s="145">
        <v>277.0</v>
      </c>
      <c r="C279" s="6" t="str">
        <f t="shared" si="1"/>
        <v>0:32:45</v>
      </c>
      <c r="D279" s="154" t="str">
        <f t="shared" si="13"/>
        <v>00:32:44.650</v>
      </c>
      <c r="E279" s="152">
        <f t="shared" si="3"/>
        <v>1965</v>
      </c>
      <c r="F279" s="185">
        <v>277.0</v>
      </c>
      <c r="G279" s="185" t="s">
        <v>923</v>
      </c>
      <c r="H279" s="152">
        <f t="shared" si="14"/>
        <v>1986</v>
      </c>
      <c r="I279" s="152">
        <f t="shared" si="11"/>
        <v>21</v>
      </c>
      <c r="J279" s="185">
        <v>277.0</v>
      </c>
      <c r="K279" s="185" t="s">
        <v>924</v>
      </c>
      <c r="L279" s="152">
        <f t="shared" si="5"/>
        <v>1964</v>
      </c>
      <c r="M279" s="152">
        <f t="shared" si="12"/>
        <v>2</v>
      </c>
      <c r="N279" s="152">
        <f t="shared" si="6"/>
        <v>22</v>
      </c>
      <c r="O279" s="145">
        <f t="shared" si="7"/>
        <v>22</v>
      </c>
      <c r="Q279" s="152">
        <f t="shared" si="8"/>
        <v>1986</v>
      </c>
      <c r="R279" s="152">
        <f t="shared" si="9"/>
        <v>1965.64</v>
      </c>
      <c r="S279" s="152">
        <f t="shared" si="10"/>
        <v>20.36</v>
      </c>
    </row>
    <row r="280" ht="15.75" customHeight="1">
      <c r="B280" s="145">
        <v>278.0</v>
      </c>
      <c r="C280" s="6" t="str">
        <f t="shared" si="1"/>
        <v>0:33:06</v>
      </c>
      <c r="D280" s="154" t="str">
        <f t="shared" si="13"/>
        <v>00:33:05.930</v>
      </c>
      <c r="E280" s="152">
        <f t="shared" si="3"/>
        <v>1986</v>
      </c>
      <c r="F280" s="185">
        <v>278.0</v>
      </c>
      <c r="G280" s="185" t="s">
        <v>925</v>
      </c>
      <c r="H280" s="152">
        <f t="shared" si="14"/>
        <v>1991</v>
      </c>
      <c r="I280" s="152">
        <f t="shared" si="11"/>
        <v>5</v>
      </c>
      <c r="J280" s="185">
        <v>278.0</v>
      </c>
      <c r="K280" s="185" t="s">
        <v>926</v>
      </c>
      <c r="L280" s="152">
        <f t="shared" si="5"/>
        <v>1986</v>
      </c>
      <c r="M280" s="152">
        <f t="shared" si="12"/>
        <v>22</v>
      </c>
      <c r="N280" s="152">
        <f t="shared" si="6"/>
        <v>5</v>
      </c>
      <c r="O280" s="145">
        <f t="shared" si="7"/>
        <v>5</v>
      </c>
      <c r="Q280" s="152">
        <f t="shared" si="8"/>
        <v>1991</v>
      </c>
      <c r="R280" s="152">
        <f t="shared" si="9"/>
        <v>1987.64</v>
      </c>
      <c r="S280" s="152">
        <f t="shared" si="10"/>
        <v>3.36</v>
      </c>
    </row>
    <row r="281" ht="15.75" customHeight="1">
      <c r="B281" s="145">
        <v>279.0</v>
      </c>
      <c r="C281" s="6" t="str">
        <f t="shared" si="1"/>
        <v>0:33:11</v>
      </c>
      <c r="D281" s="154" t="str">
        <f t="shared" si="13"/>
        <v>00:33:10.880</v>
      </c>
      <c r="E281" s="152">
        <f t="shared" si="3"/>
        <v>1991</v>
      </c>
      <c r="F281" s="185">
        <v>279.0</v>
      </c>
      <c r="G281" s="185" t="s">
        <v>927</v>
      </c>
      <c r="H281" s="152">
        <f t="shared" si="14"/>
        <v>2006</v>
      </c>
      <c r="I281" s="152">
        <f t="shared" si="11"/>
        <v>15</v>
      </c>
      <c r="J281" s="185">
        <v>279.0</v>
      </c>
      <c r="K281" s="185" t="s">
        <v>928</v>
      </c>
      <c r="L281" s="152">
        <f t="shared" si="5"/>
        <v>1991</v>
      </c>
      <c r="M281" s="152">
        <f t="shared" si="12"/>
        <v>5</v>
      </c>
      <c r="N281" s="152">
        <f t="shared" si="6"/>
        <v>15</v>
      </c>
      <c r="O281" s="145">
        <f t="shared" si="7"/>
        <v>15</v>
      </c>
      <c r="Q281" s="152">
        <f t="shared" si="8"/>
        <v>2006</v>
      </c>
      <c r="R281" s="152">
        <f t="shared" si="9"/>
        <v>1992.64</v>
      </c>
      <c r="S281" s="152">
        <f t="shared" si="10"/>
        <v>13.36</v>
      </c>
    </row>
    <row r="282" ht="15.75" customHeight="1">
      <c r="B282" s="145">
        <v>280.0</v>
      </c>
      <c r="C282" s="6" t="str">
        <f t="shared" si="1"/>
        <v>0:33:26</v>
      </c>
      <c r="D282" s="154" t="str">
        <f t="shared" si="13"/>
        <v>00:33:25.680</v>
      </c>
      <c r="E282" s="152">
        <f t="shared" si="3"/>
        <v>2006</v>
      </c>
      <c r="F282" s="185">
        <v>280.0</v>
      </c>
      <c r="G282" s="185" t="s">
        <v>929</v>
      </c>
      <c r="H282" s="152">
        <f t="shared" si="14"/>
        <v>2028</v>
      </c>
      <c r="I282" s="152">
        <f t="shared" si="11"/>
        <v>22</v>
      </c>
      <c r="J282" s="185">
        <v>280.0</v>
      </c>
      <c r="K282" s="185" t="s">
        <v>930</v>
      </c>
      <c r="L282" s="152">
        <f t="shared" si="5"/>
        <v>2005</v>
      </c>
      <c r="M282" s="152">
        <f t="shared" si="12"/>
        <v>14</v>
      </c>
      <c r="N282" s="152">
        <f t="shared" si="6"/>
        <v>23</v>
      </c>
      <c r="O282" s="145">
        <f t="shared" si="7"/>
        <v>23</v>
      </c>
      <c r="Q282" s="152">
        <f t="shared" si="8"/>
        <v>2028</v>
      </c>
      <c r="R282" s="152">
        <f t="shared" si="9"/>
        <v>2006.64</v>
      </c>
      <c r="S282" s="152">
        <f t="shared" si="10"/>
        <v>21.36</v>
      </c>
    </row>
    <row r="283" ht="15.75" customHeight="1">
      <c r="B283" s="145">
        <v>281.0</v>
      </c>
      <c r="C283" s="6" t="str">
        <f t="shared" si="1"/>
        <v>0:33:48</v>
      </c>
      <c r="D283" s="154" t="str">
        <f t="shared" si="13"/>
        <v>00:33:48.240</v>
      </c>
      <c r="E283" s="152">
        <f t="shared" si="3"/>
        <v>2028</v>
      </c>
      <c r="F283" s="185">
        <v>281.0</v>
      </c>
      <c r="G283" s="185" t="s">
        <v>931</v>
      </c>
      <c r="H283" s="152">
        <f t="shared" si="14"/>
        <v>2043</v>
      </c>
      <c r="I283" s="152">
        <f t="shared" si="11"/>
        <v>15</v>
      </c>
      <c r="J283" s="185">
        <v>281.0</v>
      </c>
      <c r="K283" s="185" t="s">
        <v>932</v>
      </c>
      <c r="L283" s="152">
        <f t="shared" si="5"/>
        <v>2028</v>
      </c>
      <c r="M283" s="152">
        <f t="shared" si="12"/>
        <v>23</v>
      </c>
      <c r="N283" s="152">
        <f t="shared" si="6"/>
        <v>15</v>
      </c>
      <c r="O283" s="145">
        <f t="shared" si="7"/>
        <v>15</v>
      </c>
      <c r="Q283" s="152">
        <f t="shared" si="8"/>
        <v>2043</v>
      </c>
      <c r="R283" s="152">
        <f t="shared" si="9"/>
        <v>2029.64</v>
      </c>
      <c r="S283" s="152">
        <f t="shared" si="10"/>
        <v>13.36</v>
      </c>
    </row>
    <row r="284" ht="15.75" customHeight="1">
      <c r="B284" s="145">
        <v>282.0</v>
      </c>
      <c r="C284" s="6" t="str">
        <f t="shared" si="1"/>
        <v>0:34:03</v>
      </c>
      <c r="D284" s="154" t="str">
        <f t="shared" si="13"/>
        <v>00:34:02.960</v>
      </c>
      <c r="E284" s="152">
        <f t="shared" si="3"/>
        <v>2043</v>
      </c>
      <c r="F284" s="185">
        <v>282.0</v>
      </c>
      <c r="G284" s="185" t="s">
        <v>933</v>
      </c>
      <c r="H284" s="152">
        <f t="shared" si="14"/>
        <v>2088</v>
      </c>
      <c r="I284" s="152">
        <f t="shared" si="11"/>
        <v>45</v>
      </c>
      <c r="J284" s="185">
        <v>282.0</v>
      </c>
      <c r="K284" s="185" t="s">
        <v>934</v>
      </c>
      <c r="L284" s="152">
        <f t="shared" si="5"/>
        <v>2042</v>
      </c>
      <c r="M284" s="152">
        <f t="shared" si="12"/>
        <v>14</v>
      </c>
      <c r="N284" s="152">
        <f t="shared" si="6"/>
        <v>46</v>
      </c>
      <c r="O284" s="145">
        <f t="shared" si="7"/>
        <v>46</v>
      </c>
      <c r="Q284" s="152">
        <f t="shared" si="8"/>
        <v>2088</v>
      </c>
      <c r="R284" s="152">
        <f t="shared" si="9"/>
        <v>2043.64</v>
      </c>
      <c r="S284" s="152">
        <f t="shared" si="10"/>
        <v>44.36</v>
      </c>
    </row>
    <row r="285" ht="15.75" customHeight="1">
      <c r="B285" s="145">
        <v>283.0</v>
      </c>
      <c r="C285" s="6" t="str">
        <f t="shared" si="1"/>
        <v>0:34:48</v>
      </c>
      <c r="D285" s="154" t="str">
        <f t="shared" si="13"/>
        <v>00:34:47.730</v>
      </c>
      <c r="E285" s="152">
        <f t="shared" si="3"/>
        <v>2088</v>
      </c>
      <c r="F285" s="185">
        <v>283.0</v>
      </c>
      <c r="G285" s="185" t="s">
        <v>935</v>
      </c>
      <c r="H285" s="152">
        <f t="shared" si="14"/>
        <v>2120</v>
      </c>
      <c r="I285" s="152">
        <f t="shared" si="11"/>
        <v>32</v>
      </c>
      <c r="J285" s="185">
        <v>283.0</v>
      </c>
      <c r="K285" s="185" t="s">
        <v>936</v>
      </c>
      <c r="L285" s="152">
        <f t="shared" si="5"/>
        <v>2088</v>
      </c>
      <c r="M285" s="152">
        <f t="shared" si="12"/>
        <v>46</v>
      </c>
      <c r="N285" s="152">
        <f t="shared" si="6"/>
        <v>32</v>
      </c>
      <c r="O285" s="145">
        <f t="shared" si="7"/>
        <v>32</v>
      </c>
      <c r="Q285" s="152">
        <f t="shared" si="8"/>
        <v>2120</v>
      </c>
      <c r="R285" s="152">
        <f t="shared" si="9"/>
        <v>2089.64</v>
      </c>
      <c r="S285" s="152">
        <f t="shared" si="10"/>
        <v>30.36</v>
      </c>
    </row>
    <row r="286" ht="15.75" customHeight="1">
      <c r="B286" s="145">
        <v>284.0</v>
      </c>
      <c r="C286" s="6" t="str">
        <f t="shared" si="1"/>
        <v>0:35:20</v>
      </c>
      <c r="D286" s="154" t="str">
        <f t="shared" si="13"/>
        <v>00:35:19.900</v>
      </c>
      <c r="E286" s="152">
        <f t="shared" si="3"/>
        <v>2120</v>
      </c>
      <c r="F286" s="185">
        <v>284.0</v>
      </c>
      <c r="G286" s="185" t="s">
        <v>937</v>
      </c>
      <c r="H286" s="152">
        <f t="shared" si="14"/>
        <v>2126</v>
      </c>
      <c r="I286" s="152">
        <f t="shared" si="11"/>
        <v>6</v>
      </c>
      <c r="J286" s="185">
        <v>284.0</v>
      </c>
      <c r="K286" s="185" t="s">
        <v>938</v>
      </c>
      <c r="L286" s="152">
        <f t="shared" si="5"/>
        <v>2119</v>
      </c>
      <c r="M286" s="152">
        <f t="shared" si="12"/>
        <v>31</v>
      </c>
      <c r="N286" s="152">
        <f t="shared" si="6"/>
        <v>7</v>
      </c>
      <c r="O286" s="145">
        <f t="shared" si="7"/>
        <v>7</v>
      </c>
      <c r="Q286" s="152">
        <f t="shared" si="8"/>
        <v>2126</v>
      </c>
      <c r="R286" s="152">
        <f t="shared" si="9"/>
        <v>2120.64</v>
      </c>
      <c r="S286" s="152">
        <f t="shared" si="10"/>
        <v>5.36</v>
      </c>
    </row>
    <row r="287" ht="15.75" customHeight="1">
      <c r="B287" s="145">
        <v>285.0</v>
      </c>
      <c r="C287" s="6" t="str">
        <f t="shared" si="1"/>
        <v>0:35:26</v>
      </c>
      <c r="D287" s="154" t="str">
        <f t="shared" si="13"/>
        <v>00:35:25.690</v>
      </c>
      <c r="E287" s="152">
        <f t="shared" si="3"/>
        <v>2126</v>
      </c>
      <c r="F287" s="185">
        <v>285.0</v>
      </c>
      <c r="G287" s="185" t="s">
        <v>939</v>
      </c>
      <c r="H287" s="152">
        <f t="shared" si="14"/>
        <v>2139</v>
      </c>
      <c r="I287" s="152">
        <f t="shared" si="11"/>
        <v>13</v>
      </c>
      <c r="J287" s="185">
        <v>285.0</v>
      </c>
      <c r="K287" s="185" t="s">
        <v>940</v>
      </c>
      <c r="L287" s="152">
        <f t="shared" si="5"/>
        <v>2125</v>
      </c>
      <c r="M287" s="152">
        <f t="shared" si="12"/>
        <v>6</v>
      </c>
      <c r="N287" s="152">
        <f t="shared" si="6"/>
        <v>14</v>
      </c>
      <c r="O287" s="145">
        <f t="shared" si="7"/>
        <v>14</v>
      </c>
      <c r="Q287" s="152">
        <f t="shared" si="8"/>
        <v>2139</v>
      </c>
      <c r="R287" s="152">
        <f t="shared" si="9"/>
        <v>2126.64</v>
      </c>
      <c r="S287" s="152">
        <f t="shared" si="10"/>
        <v>12.36</v>
      </c>
    </row>
    <row r="288" ht="15.75" customHeight="1">
      <c r="B288" s="145">
        <v>286.0</v>
      </c>
      <c r="C288" s="6" t="str">
        <f t="shared" si="1"/>
        <v>0:35:39</v>
      </c>
      <c r="D288" s="154" t="str">
        <f t="shared" si="13"/>
        <v>00:35:38.760</v>
      </c>
      <c r="E288" s="152">
        <f t="shared" si="3"/>
        <v>2139</v>
      </c>
      <c r="F288" s="185">
        <v>286.0</v>
      </c>
      <c r="G288" s="185" t="s">
        <v>941</v>
      </c>
      <c r="H288" s="152">
        <f t="shared" si="14"/>
        <v>2147</v>
      </c>
      <c r="I288" s="152">
        <f t="shared" si="11"/>
        <v>8</v>
      </c>
      <c r="J288" s="185">
        <v>286.0</v>
      </c>
      <c r="K288" s="185" t="s">
        <v>942</v>
      </c>
      <c r="L288" s="152">
        <f t="shared" si="5"/>
        <v>2138</v>
      </c>
      <c r="M288" s="152">
        <f t="shared" si="12"/>
        <v>13</v>
      </c>
      <c r="N288" s="152">
        <f t="shared" si="6"/>
        <v>9</v>
      </c>
      <c r="O288" s="145">
        <f t="shared" si="7"/>
        <v>9</v>
      </c>
      <c r="Q288" s="152">
        <f t="shared" si="8"/>
        <v>2147</v>
      </c>
      <c r="R288" s="152">
        <f t="shared" si="9"/>
        <v>2139.64</v>
      </c>
      <c r="S288" s="152">
        <f t="shared" si="10"/>
        <v>7.36</v>
      </c>
    </row>
    <row r="289" ht="15.75" customHeight="1">
      <c r="B289" s="145">
        <v>287.0</v>
      </c>
      <c r="C289" s="6" t="str">
        <f t="shared" si="1"/>
        <v>0:35:47</v>
      </c>
      <c r="D289" s="154" t="str">
        <f t="shared" si="13"/>
        <v>00:35:46.840</v>
      </c>
      <c r="E289" s="152">
        <f t="shared" si="3"/>
        <v>2147</v>
      </c>
      <c r="F289" s="185">
        <v>287.0</v>
      </c>
      <c r="G289" s="185" t="s">
        <v>943</v>
      </c>
      <c r="H289" s="152">
        <f t="shared" si="14"/>
        <v>2160</v>
      </c>
      <c r="I289" s="152">
        <f t="shared" si="11"/>
        <v>13</v>
      </c>
      <c r="J289" s="185">
        <v>287.0</v>
      </c>
      <c r="K289" s="185" t="s">
        <v>944</v>
      </c>
      <c r="L289" s="152">
        <f t="shared" si="5"/>
        <v>2147</v>
      </c>
      <c r="M289" s="152">
        <f t="shared" si="12"/>
        <v>9</v>
      </c>
      <c r="N289" s="152">
        <f t="shared" si="6"/>
        <v>13</v>
      </c>
      <c r="O289" s="145">
        <f t="shared" si="7"/>
        <v>13</v>
      </c>
      <c r="Q289" s="152">
        <f t="shared" si="8"/>
        <v>2160</v>
      </c>
      <c r="R289" s="152">
        <f t="shared" si="9"/>
        <v>2148.64</v>
      </c>
      <c r="S289" s="152">
        <f t="shared" si="10"/>
        <v>11.36</v>
      </c>
    </row>
    <row r="290" ht="15.75" customHeight="1">
      <c r="B290" s="145">
        <v>288.0</v>
      </c>
      <c r="C290" s="6" t="str">
        <f t="shared" si="1"/>
        <v>0:36:00</v>
      </c>
      <c r="D290" s="154" t="str">
        <f t="shared" si="13"/>
        <v>00:35:59.700</v>
      </c>
      <c r="E290" s="152">
        <f t="shared" si="3"/>
        <v>2160</v>
      </c>
      <c r="F290" s="185">
        <v>288.0</v>
      </c>
      <c r="G290" s="185" t="s">
        <v>945</v>
      </c>
      <c r="H290" s="152">
        <f t="shared" si="14"/>
        <v>2175</v>
      </c>
      <c r="I290" s="152">
        <f t="shared" si="11"/>
        <v>15</v>
      </c>
      <c r="J290" s="185">
        <v>288.0</v>
      </c>
      <c r="K290" s="185" t="s">
        <v>946</v>
      </c>
      <c r="L290" s="152">
        <f t="shared" si="5"/>
        <v>2159</v>
      </c>
      <c r="M290" s="152">
        <f t="shared" si="12"/>
        <v>12</v>
      </c>
      <c r="N290" s="152">
        <f t="shared" si="6"/>
        <v>16</v>
      </c>
      <c r="O290" s="145">
        <f t="shared" si="7"/>
        <v>16</v>
      </c>
      <c r="Q290" s="152">
        <f t="shared" si="8"/>
        <v>2175</v>
      </c>
      <c r="R290" s="152">
        <f t="shared" si="9"/>
        <v>2160.64</v>
      </c>
      <c r="S290" s="152">
        <f t="shared" si="10"/>
        <v>14.36</v>
      </c>
    </row>
    <row r="291" ht="15.75" customHeight="1">
      <c r="B291" s="145">
        <v>289.0</v>
      </c>
      <c r="C291" s="6" t="str">
        <f t="shared" si="1"/>
        <v>0:36:15</v>
      </c>
      <c r="D291" s="154" t="str">
        <f t="shared" si="13"/>
        <v>00:36:14.820</v>
      </c>
      <c r="E291" s="152">
        <f t="shared" si="3"/>
        <v>2175</v>
      </c>
      <c r="F291" s="185">
        <v>289.0</v>
      </c>
      <c r="G291" s="185" t="s">
        <v>947</v>
      </c>
      <c r="H291" s="152">
        <f t="shared" si="14"/>
        <v>2180</v>
      </c>
      <c r="I291" s="152">
        <f t="shared" si="11"/>
        <v>5</v>
      </c>
      <c r="J291" s="185">
        <v>289.0</v>
      </c>
      <c r="K291" s="185" t="s">
        <v>948</v>
      </c>
      <c r="L291" s="152">
        <f t="shared" si="5"/>
        <v>2174</v>
      </c>
      <c r="M291" s="152">
        <f t="shared" si="12"/>
        <v>15</v>
      </c>
      <c r="N291" s="152">
        <f t="shared" si="6"/>
        <v>6</v>
      </c>
      <c r="O291" s="145">
        <f t="shared" si="7"/>
        <v>6</v>
      </c>
      <c r="Q291" s="152">
        <f t="shared" si="8"/>
        <v>2180</v>
      </c>
      <c r="R291" s="152">
        <f t="shared" si="9"/>
        <v>2175.64</v>
      </c>
      <c r="S291" s="152">
        <f t="shared" si="10"/>
        <v>4.36</v>
      </c>
    </row>
    <row r="292" ht="15.75" customHeight="1">
      <c r="B292" s="145">
        <v>290.0</v>
      </c>
      <c r="C292" s="6" t="str">
        <f t="shared" si="1"/>
        <v>0:36:20</v>
      </c>
      <c r="D292" s="154" t="str">
        <f t="shared" si="13"/>
        <v>00:36:19.810</v>
      </c>
      <c r="E292" s="152">
        <f t="shared" si="3"/>
        <v>2180</v>
      </c>
      <c r="F292" s="185">
        <v>290.0</v>
      </c>
      <c r="G292" s="185" t="s">
        <v>949</v>
      </c>
      <c r="H292" s="152">
        <f t="shared" si="14"/>
        <v>2184</v>
      </c>
      <c r="I292" s="152">
        <f t="shared" si="11"/>
        <v>4</v>
      </c>
      <c r="J292" s="185">
        <v>290.0</v>
      </c>
      <c r="K292" s="185" t="s">
        <v>950</v>
      </c>
      <c r="L292" s="152">
        <f t="shared" si="5"/>
        <v>2179</v>
      </c>
      <c r="M292" s="152">
        <f t="shared" si="12"/>
        <v>5</v>
      </c>
      <c r="N292" s="152">
        <f t="shared" si="6"/>
        <v>5</v>
      </c>
      <c r="O292" s="145">
        <f t="shared" si="7"/>
        <v>5</v>
      </c>
      <c r="Q292" s="152">
        <f t="shared" si="8"/>
        <v>2184</v>
      </c>
      <c r="R292" s="152">
        <f t="shared" si="9"/>
        <v>2180.64</v>
      </c>
      <c r="S292" s="152">
        <f t="shared" si="10"/>
        <v>3.36</v>
      </c>
    </row>
    <row r="293" ht="15.75" customHeight="1">
      <c r="B293" s="145">
        <v>291.0</v>
      </c>
      <c r="C293" s="6" t="str">
        <f t="shared" si="1"/>
        <v>0:36:24</v>
      </c>
      <c r="D293" s="154" t="str">
        <f t="shared" si="13"/>
        <v>00:36:24.320</v>
      </c>
      <c r="E293" s="152">
        <f t="shared" si="3"/>
        <v>2184</v>
      </c>
      <c r="F293" s="185">
        <v>291.0</v>
      </c>
      <c r="G293" s="185" t="s">
        <v>951</v>
      </c>
      <c r="H293" s="152">
        <f t="shared" si="14"/>
        <v>2198</v>
      </c>
      <c r="I293" s="152">
        <f t="shared" si="11"/>
        <v>14</v>
      </c>
      <c r="J293" s="185">
        <v>291.0</v>
      </c>
      <c r="K293" s="185" t="s">
        <v>952</v>
      </c>
      <c r="L293" s="152">
        <f t="shared" si="5"/>
        <v>2183</v>
      </c>
      <c r="M293" s="152">
        <f t="shared" si="12"/>
        <v>4</v>
      </c>
      <c r="N293" s="152">
        <f t="shared" si="6"/>
        <v>15</v>
      </c>
      <c r="O293" s="145">
        <f t="shared" si="7"/>
        <v>15</v>
      </c>
      <c r="Q293" s="152">
        <f t="shared" si="8"/>
        <v>2198</v>
      </c>
      <c r="R293" s="152">
        <f t="shared" si="9"/>
        <v>2184.64</v>
      </c>
      <c r="S293" s="152">
        <f t="shared" si="10"/>
        <v>13.36</v>
      </c>
    </row>
    <row r="294" ht="15.75" customHeight="1">
      <c r="B294" s="145">
        <v>292.0</v>
      </c>
      <c r="C294" s="6" t="str">
        <f t="shared" si="1"/>
        <v>0:36:38</v>
      </c>
      <c r="D294" s="154" t="str">
        <f t="shared" si="13"/>
        <v>00:36:37.710</v>
      </c>
      <c r="E294" s="152">
        <f t="shared" si="3"/>
        <v>2198</v>
      </c>
      <c r="F294" s="185">
        <v>292.0</v>
      </c>
      <c r="G294" s="185" t="s">
        <v>953</v>
      </c>
      <c r="H294" s="152">
        <f t="shared" si="14"/>
        <v>2227</v>
      </c>
      <c r="I294" s="152">
        <f t="shared" si="11"/>
        <v>29</v>
      </c>
      <c r="J294" s="185">
        <v>292.0</v>
      </c>
      <c r="K294" s="185" t="s">
        <v>954</v>
      </c>
      <c r="L294" s="152">
        <f t="shared" si="5"/>
        <v>2197</v>
      </c>
      <c r="M294" s="152">
        <f t="shared" si="12"/>
        <v>14</v>
      </c>
      <c r="N294" s="152">
        <f t="shared" si="6"/>
        <v>30</v>
      </c>
      <c r="O294" s="145">
        <f t="shared" si="7"/>
        <v>30</v>
      </c>
      <c r="Q294" s="152">
        <f t="shared" si="8"/>
        <v>2227</v>
      </c>
      <c r="R294" s="152">
        <f t="shared" si="9"/>
        <v>2198.64</v>
      </c>
      <c r="S294" s="152">
        <f t="shared" si="10"/>
        <v>28.36</v>
      </c>
    </row>
    <row r="295" ht="15.75" customHeight="1">
      <c r="B295" s="145">
        <v>293.0</v>
      </c>
      <c r="C295" s="6" t="str">
        <f t="shared" si="1"/>
        <v>0:37:07</v>
      </c>
      <c r="D295" s="154" t="str">
        <f t="shared" si="13"/>
        <v>00:37:06.700</v>
      </c>
      <c r="E295" s="152">
        <f t="shared" si="3"/>
        <v>2227</v>
      </c>
      <c r="F295" s="185">
        <v>293.0</v>
      </c>
      <c r="G295" s="185" t="s">
        <v>955</v>
      </c>
      <c r="H295" s="152">
        <f t="shared" si="14"/>
        <v>2251</v>
      </c>
      <c r="I295" s="152">
        <f t="shared" si="11"/>
        <v>24</v>
      </c>
      <c r="J295" s="185">
        <v>293.0</v>
      </c>
      <c r="K295" s="185" t="s">
        <v>956</v>
      </c>
      <c r="L295" s="152">
        <f t="shared" si="5"/>
        <v>2226</v>
      </c>
      <c r="M295" s="152">
        <f t="shared" si="12"/>
        <v>29</v>
      </c>
      <c r="N295" s="152">
        <f t="shared" si="6"/>
        <v>25</v>
      </c>
      <c r="O295" s="145">
        <f t="shared" si="7"/>
        <v>25</v>
      </c>
      <c r="Q295" s="152">
        <f t="shared" si="8"/>
        <v>2251</v>
      </c>
      <c r="R295" s="152">
        <f t="shared" si="9"/>
        <v>2227.64</v>
      </c>
      <c r="S295" s="152">
        <f t="shared" si="10"/>
        <v>23.36</v>
      </c>
    </row>
    <row r="296" ht="15.75" customHeight="1">
      <c r="B296" s="145">
        <v>294.0</v>
      </c>
      <c r="C296" s="6" t="str">
        <f t="shared" si="1"/>
        <v>0:37:31</v>
      </c>
      <c r="D296" s="154" t="str">
        <f t="shared" si="13"/>
        <v>00:37:30.560</v>
      </c>
      <c r="E296" s="152">
        <f t="shared" si="3"/>
        <v>2251</v>
      </c>
      <c r="F296" s="185">
        <v>294.0</v>
      </c>
      <c r="G296" s="185" t="s">
        <v>957</v>
      </c>
      <c r="H296" s="152">
        <f t="shared" si="14"/>
        <v>2268</v>
      </c>
      <c r="I296" s="152">
        <f t="shared" si="11"/>
        <v>17</v>
      </c>
      <c r="J296" s="185">
        <v>294.0</v>
      </c>
      <c r="K296" s="185" t="s">
        <v>958</v>
      </c>
      <c r="L296" s="152">
        <f t="shared" si="5"/>
        <v>2250</v>
      </c>
      <c r="M296" s="152">
        <f t="shared" si="12"/>
        <v>24</v>
      </c>
      <c r="N296" s="152">
        <f t="shared" si="6"/>
        <v>18</v>
      </c>
      <c r="O296" s="145">
        <f t="shared" si="7"/>
        <v>18</v>
      </c>
      <c r="Q296" s="152">
        <f t="shared" si="8"/>
        <v>2268</v>
      </c>
      <c r="R296" s="152">
        <f t="shared" si="9"/>
        <v>2251.64</v>
      </c>
      <c r="S296" s="152">
        <f t="shared" si="10"/>
        <v>16.36</v>
      </c>
    </row>
    <row r="297" ht="15.75" customHeight="1">
      <c r="B297" s="145">
        <v>295.0</v>
      </c>
      <c r="C297" s="6" t="str">
        <f t="shared" si="1"/>
        <v>0:37:48</v>
      </c>
      <c r="D297" s="154" t="str">
        <f t="shared" si="13"/>
        <v>00:37:47.680</v>
      </c>
      <c r="E297" s="152">
        <f t="shared" si="3"/>
        <v>2268</v>
      </c>
      <c r="F297" s="185">
        <v>295.0</v>
      </c>
      <c r="G297" s="185" t="s">
        <v>959</v>
      </c>
      <c r="H297" s="152">
        <f t="shared" si="14"/>
        <v>2291</v>
      </c>
      <c r="I297" s="152">
        <f t="shared" si="11"/>
        <v>23</v>
      </c>
      <c r="J297" s="185">
        <v>295.0</v>
      </c>
      <c r="K297" s="185" t="s">
        <v>960</v>
      </c>
      <c r="L297" s="152">
        <f t="shared" si="5"/>
        <v>2267</v>
      </c>
      <c r="M297" s="152">
        <f t="shared" si="12"/>
        <v>17</v>
      </c>
      <c r="N297" s="152">
        <f t="shared" si="6"/>
        <v>24</v>
      </c>
      <c r="O297" s="145">
        <f t="shared" si="7"/>
        <v>24</v>
      </c>
      <c r="Q297" s="152">
        <f t="shared" si="8"/>
        <v>2291</v>
      </c>
      <c r="R297" s="152">
        <f t="shared" si="9"/>
        <v>2268.64</v>
      </c>
      <c r="S297" s="152">
        <f t="shared" si="10"/>
        <v>22.36</v>
      </c>
    </row>
    <row r="298" ht="15.75" customHeight="1">
      <c r="B298" s="145">
        <v>296.0</v>
      </c>
      <c r="C298" s="6" t="str">
        <f t="shared" si="1"/>
        <v>0:38:11</v>
      </c>
      <c r="D298" s="154" t="str">
        <f t="shared" si="13"/>
        <v>00:38:10.580</v>
      </c>
      <c r="E298" s="152">
        <f t="shared" si="3"/>
        <v>2291</v>
      </c>
      <c r="F298" s="185">
        <v>296.0</v>
      </c>
      <c r="G298" s="185" t="s">
        <v>961</v>
      </c>
      <c r="H298" s="152">
        <f t="shared" si="14"/>
        <v>2295</v>
      </c>
      <c r="I298" s="152">
        <f t="shared" si="11"/>
        <v>4</v>
      </c>
      <c r="J298" s="185">
        <v>296.0</v>
      </c>
      <c r="K298" s="185" t="s">
        <v>962</v>
      </c>
      <c r="L298" s="152">
        <f t="shared" si="5"/>
        <v>2290</v>
      </c>
      <c r="M298" s="152">
        <f t="shared" si="12"/>
        <v>23</v>
      </c>
      <c r="N298" s="152">
        <f t="shared" si="6"/>
        <v>5</v>
      </c>
      <c r="O298" s="145">
        <f t="shared" si="7"/>
        <v>5</v>
      </c>
      <c r="Q298" s="152">
        <f t="shared" si="8"/>
        <v>2295</v>
      </c>
      <c r="R298" s="152">
        <f t="shared" si="9"/>
        <v>2291.64</v>
      </c>
      <c r="S298" s="152">
        <f t="shared" si="10"/>
        <v>3.36</v>
      </c>
    </row>
    <row r="299" ht="15.75" customHeight="1">
      <c r="B299" s="145">
        <v>297.0</v>
      </c>
      <c r="C299" s="6" t="str">
        <f t="shared" si="1"/>
        <v>0:38:15</v>
      </c>
      <c r="D299" s="154" t="str">
        <f t="shared" si="13"/>
        <v>00:38:14.820</v>
      </c>
      <c r="E299" s="152">
        <f t="shared" si="3"/>
        <v>2295</v>
      </c>
      <c r="F299" s="185">
        <v>297.0</v>
      </c>
      <c r="G299" s="185" t="s">
        <v>963</v>
      </c>
      <c r="H299" s="152">
        <f t="shared" si="14"/>
        <v>2330</v>
      </c>
      <c r="I299" s="152">
        <f t="shared" si="11"/>
        <v>35</v>
      </c>
      <c r="J299" s="185">
        <v>297.0</v>
      </c>
      <c r="K299" s="185" t="s">
        <v>964</v>
      </c>
      <c r="L299" s="152">
        <f t="shared" si="5"/>
        <v>2294</v>
      </c>
      <c r="M299" s="152">
        <f t="shared" si="12"/>
        <v>4</v>
      </c>
      <c r="N299" s="152">
        <f t="shared" si="6"/>
        <v>36</v>
      </c>
      <c r="O299" s="145">
        <f t="shared" si="7"/>
        <v>36</v>
      </c>
      <c r="Q299" s="152">
        <f t="shared" si="8"/>
        <v>2330</v>
      </c>
      <c r="R299" s="152">
        <f t="shared" si="9"/>
        <v>2295.64</v>
      </c>
      <c r="S299" s="152">
        <f t="shared" si="10"/>
        <v>34.36</v>
      </c>
    </row>
    <row r="300" ht="15.75" customHeight="1">
      <c r="B300" s="145">
        <v>298.0</v>
      </c>
      <c r="C300" s="6" t="str">
        <f t="shared" si="1"/>
        <v>0:38:50</v>
      </c>
      <c r="D300" s="154" t="str">
        <f t="shared" si="13"/>
        <v>00:38:49.720</v>
      </c>
      <c r="E300" s="152">
        <f t="shared" si="3"/>
        <v>2330</v>
      </c>
      <c r="F300" s="185">
        <v>298.0</v>
      </c>
      <c r="G300" s="185" t="s">
        <v>965</v>
      </c>
      <c r="H300" s="152">
        <f t="shared" si="14"/>
        <v>2435</v>
      </c>
      <c r="I300" s="152">
        <f t="shared" si="11"/>
        <v>105</v>
      </c>
      <c r="J300" s="185">
        <v>298.0</v>
      </c>
      <c r="K300" s="185" t="s">
        <v>966</v>
      </c>
      <c r="L300" s="152">
        <f t="shared" si="5"/>
        <v>2329</v>
      </c>
      <c r="M300" s="152">
        <f t="shared" si="12"/>
        <v>35</v>
      </c>
      <c r="N300" s="152">
        <f t="shared" si="6"/>
        <v>106</v>
      </c>
      <c r="O300" s="145">
        <f t="shared" si="7"/>
        <v>106</v>
      </c>
      <c r="Q300" s="152">
        <f t="shared" si="8"/>
        <v>2435</v>
      </c>
      <c r="R300" s="152">
        <f t="shared" si="9"/>
        <v>2330.64</v>
      </c>
      <c r="S300" s="152">
        <f t="shared" si="10"/>
        <v>104.36</v>
      </c>
    </row>
    <row r="301" ht="15.75" customHeight="1">
      <c r="B301" s="145">
        <v>299.0</v>
      </c>
      <c r="C301" s="6" t="str">
        <f t="shared" si="1"/>
        <v>0:40:35</v>
      </c>
      <c r="D301" s="154" t="str">
        <f t="shared" si="13"/>
        <v>00:40:35.120</v>
      </c>
      <c r="E301" s="152">
        <f t="shared" si="3"/>
        <v>2435</v>
      </c>
      <c r="F301" s="185">
        <v>299.0</v>
      </c>
      <c r="G301" s="185" t="s">
        <v>967</v>
      </c>
      <c r="H301" s="152">
        <f t="shared" si="14"/>
        <v>2453</v>
      </c>
      <c r="I301" s="152">
        <f t="shared" si="11"/>
        <v>18</v>
      </c>
      <c r="J301" s="185">
        <v>299.0</v>
      </c>
      <c r="K301" s="185" t="s">
        <v>968</v>
      </c>
      <c r="L301" s="152">
        <f t="shared" si="5"/>
        <v>2435</v>
      </c>
      <c r="M301" s="152">
        <f t="shared" si="12"/>
        <v>106</v>
      </c>
      <c r="N301" s="152">
        <f t="shared" si="6"/>
        <v>18</v>
      </c>
      <c r="O301" s="145">
        <f t="shared" si="7"/>
        <v>18</v>
      </c>
      <c r="Q301" s="152">
        <f t="shared" si="8"/>
        <v>2453</v>
      </c>
      <c r="R301" s="152">
        <f t="shared" si="9"/>
        <v>2436.64</v>
      </c>
      <c r="S301" s="152">
        <f t="shared" si="10"/>
        <v>16.36</v>
      </c>
    </row>
    <row r="302" ht="15.75" customHeight="1">
      <c r="B302" s="145">
        <v>300.0</v>
      </c>
      <c r="C302" s="6" t="str">
        <f t="shared" si="1"/>
        <v>0:40:53</v>
      </c>
      <c r="D302" s="154" t="str">
        <f t="shared" si="13"/>
        <v>00:40:53.370</v>
      </c>
      <c r="E302" s="152">
        <f t="shared" si="3"/>
        <v>2453</v>
      </c>
      <c r="F302" s="185">
        <v>300.0</v>
      </c>
      <c r="G302" s="185" t="s">
        <v>969</v>
      </c>
      <c r="H302" s="152">
        <f t="shared" si="14"/>
        <v>2682</v>
      </c>
      <c r="I302" s="152">
        <f t="shared" si="11"/>
        <v>229</v>
      </c>
      <c r="J302" s="185">
        <v>300.0</v>
      </c>
      <c r="K302" s="185" t="s">
        <v>970</v>
      </c>
      <c r="L302" s="152">
        <f t="shared" si="5"/>
        <v>2453</v>
      </c>
      <c r="M302" s="152">
        <f t="shared" si="12"/>
        <v>18</v>
      </c>
      <c r="N302" s="152">
        <f t="shared" si="6"/>
        <v>229</v>
      </c>
      <c r="O302" s="145">
        <f t="shared" si="7"/>
        <v>229</v>
      </c>
      <c r="Q302" s="152">
        <f t="shared" si="8"/>
        <v>2682</v>
      </c>
      <c r="R302" s="152">
        <f t="shared" si="9"/>
        <v>2454.64</v>
      </c>
      <c r="S302" s="152">
        <f t="shared" si="10"/>
        <v>227.36</v>
      </c>
    </row>
    <row r="303" ht="15.75" customHeight="1">
      <c r="B303" s="145">
        <v>301.0</v>
      </c>
      <c r="C303" s="6" t="str">
        <f t="shared" si="1"/>
        <v>0:44:42</v>
      </c>
      <c r="D303" s="154" t="str">
        <f t="shared" si="13"/>
        <v>00:44:41.670</v>
      </c>
      <c r="E303" s="152">
        <f t="shared" si="3"/>
        <v>2682</v>
      </c>
      <c r="F303" s="185">
        <v>301.0</v>
      </c>
      <c r="G303" s="185" t="s">
        <v>971</v>
      </c>
      <c r="H303" s="152">
        <f t="shared" si="14"/>
        <v>2887</v>
      </c>
      <c r="I303" s="152">
        <f t="shared" si="11"/>
        <v>205</v>
      </c>
      <c r="J303" s="185">
        <v>301.0</v>
      </c>
      <c r="K303" s="185" t="s">
        <v>972</v>
      </c>
      <c r="L303" s="152">
        <f t="shared" si="5"/>
        <v>2680</v>
      </c>
      <c r="M303" s="152">
        <f t="shared" si="12"/>
        <v>227</v>
      </c>
      <c r="N303" s="152">
        <f t="shared" si="6"/>
        <v>207</v>
      </c>
      <c r="O303" s="145">
        <f t="shared" si="7"/>
        <v>207</v>
      </c>
      <c r="Q303" s="152">
        <f t="shared" si="8"/>
        <v>2887</v>
      </c>
      <c r="R303" s="152">
        <f t="shared" si="9"/>
        <v>2681.64</v>
      </c>
      <c r="S303" s="152">
        <f t="shared" si="10"/>
        <v>205.36</v>
      </c>
    </row>
    <row r="304" ht="15.75" customHeight="1">
      <c r="B304" s="145">
        <v>302.0</v>
      </c>
      <c r="C304" s="6" t="str">
        <f t="shared" si="1"/>
        <v>0:48:07</v>
      </c>
      <c r="D304" s="154" t="str">
        <f t="shared" si="13"/>
        <v>00:48:07.000</v>
      </c>
      <c r="E304" s="152">
        <f t="shared" si="3"/>
        <v>2887</v>
      </c>
      <c r="F304" s="185">
        <v>302.0</v>
      </c>
      <c r="G304" s="185" t="s">
        <v>973</v>
      </c>
      <c r="H304" s="152">
        <f t="shared" si="14"/>
        <v>3083</v>
      </c>
      <c r="I304" s="152">
        <f t="shared" si="11"/>
        <v>196</v>
      </c>
      <c r="J304" s="185">
        <v>302.0</v>
      </c>
      <c r="K304" s="185" t="s">
        <v>974</v>
      </c>
      <c r="L304" s="152">
        <f t="shared" si="5"/>
        <v>2887</v>
      </c>
      <c r="M304" s="152">
        <f t="shared" si="12"/>
        <v>207</v>
      </c>
      <c r="N304" s="152">
        <f t="shared" si="6"/>
        <v>196</v>
      </c>
      <c r="O304" s="145">
        <f t="shared" si="7"/>
        <v>196</v>
      </c>
      <c r="Q304" s="152">
        <f t="shared" si="8"/>
        <v>3083</v>
      </c>
      <c r="R304" s="152">
        <f t="shared" si="9"/>
        <v>2888.64</v>
      </c>
      <c r="S304" s="152">
        <f t="shared" si="10"/>
        <v>194.36</v>
      </c>
    </row>
    <row r="305" ht="15.75" customHeight="1">
      <c r="B305" s="145">
        <v>303.0</v>
      </c>
      <c r="C305" s="6" t="str">
        <f t="shared" si="1"/>
        <v>0:51:23</v>
      </c>
      <c r="D305" s="154" t="str">
        <f t="shared" si="13"/>
        <v>00:51:22.520</v>
      </c>
      <c r="E305" s="152">
        <f t="shared" si="3"/>
        <v>3083</v>
      </c>
      <c r="F305" s="185">
        <v>303.0</v>
      </c>
      <c r="G305" s="185" t="s">
        <v>975</v>
      </c>
      <c r="H305" s="152">
        <f t="shared" si="14"/>
        <v>3084</v>
      </c>
      <c r="I305" s="152">
        <f t="shared" si="11"/>
        <v>1</v>
      </c>
      <c r="J305" s="185">
        <v>303.0</v>
      </c>
      <c r="K305" s="185" t="s">
        <v>976</v>
      </c>
      <c r="L305" s="152">
        <f t="shared" si="5"/>
        <v>3082</v>
      </c>
      <c r="M305" s="152">
        <f t="shared" si="12"/>
        <v>195</v>
      </c>
      <c r="N305" s="152">
        <f t="shared" si="6"/>
        <v>2</v>
      </c>
      <c r="O305" s="145">
        <f t="shared" si="7"/>
        <v>2</v>
      </c>
      <c r="Q305" s="152">
        <f t="shared" si="8"/>
        <v>3084</v>
      </c>
      <c r="R305" s="152">
        <f t="shared" si="9"/>
        <v>3083.64</v>
      </c>
      <c r="S305" s="152">
        <f t="shared" si="10"/>
        <v>0.36</v>
      </c>
    </row>
    <row r="306" ht="15.75" customHeight="1">
      <c r="B306" s="145">
        <v>304.0</v>
      </c>
      <c r="C306" s="6" t="str">
        <f t="shared" si="1"/>
        <v>0:51:24</v>
      </c>
      <c r="D306" s="154" t="str">
        <f t="shared" si="13"/>
        <v>00:51:23.640</v>
      </c>
      <c r="E306" s="152">
        <f t="shared" si="3"/>
        <v>3084</v>
      </c>
      <c r="F306" s="185">
        <v>304.0</v>
      </c>
      <c r="G306" s="185" t="s">
        <v>977</v>
      </c>
      <c r="H306" s="152">
        <f t="shared" si="14"/>
        <v>3085</v>
      </c>
      <c r="I306" s="152">
        <f t="shared" si="11"/>
        <v>1</v>
      </c>
      <c r="J306" s="185">
        <v>304.0</v>
      </c>
      <c r="K306" s="185" t="s">
        <v>978</v>
      </c>
      <c r="L306" s="152">
        <f t="shared" si="5"/>
        <v>3083</v>
      </c>
      <c r="M306" s="152">
        <f t="shared" si="12"/>
        <v>1</v>
      </c>
      <c r="N306" s="152">
        <f t="shared" si="6"/>
        <v>2</v>
      </c>
      <c r="O306" s="145">
        <f t="shared" si="7"/>
        <v>2</v>
      </c>
      <c r="Q306" s="152">
        <f t="shared" si="8"/>
        <v>3085</v>
      </c>
      <c r="R306" s="152">
        <f t="shared" si="9"/>
        <v>3084.64</v>
      </c>
      <c r="S306" s="152">
        <f t="shared" si="10"/>
        <v>0.36</v>
      </c>
    </row>
    <row r="307" ht="15.75" customHeight="1">
      <c r="B307" s="145">
        <v>305.0</v>
      </c>
      <c r="C307" s="6" t="str">
        <f t="shared" si="1"/>
        <v>0:51:25</v>
      </c>
      <c r="D307" s="154" t="str">
        <f t="shared" si="13"/>
        <v>00:51:24.520</v>
      </c>
      <c r="E307" s="152">
        <f t="shared" si="3"/>
        <v>3085</v>
      </c>
      <c r="F307" s="185">
        <v>305.0</v>
      </c>
      <c r="G307" s="185" t="s">
        <v>979</v>
      </c>
      <c r="H307" s="152">
        <f t="shared" si="14"/>
        <v>0</v>
      </c>
      <c r="I307" s="152">
        <f t="shared" si="11"/>
        <v>-3085</v>
      </c>
      <c r="J307" s="185">
        <v>305.0</v>
      </c>
      <c r="K307" s="185" t="s">
        <v>980</v>
      </c>
      <c r="L307" s="152">
        <f t="shared" si="5"/>
        <v>3084</v>
      </c>
      <c r="M307" s="152">
        <f t="shared" si="12"/>
        <v>1</v>
      </c>
      <c r="N307" s="152">
        <f t="shared" si="6"/>
        <v>-3084</v>
      </c>
      <c r="O307" s="145">
        <f t="shared" si="7"/>
        <v>3084</v>
      </c>
      <c r="Q307" s="152">
        <f t="shared" si="8"/>
        <v>0</v>
      </c>
      <c r="R307" s="152">
        <f t="shared" si="9"/>
        <v>3085.64</v>
      </c>
      <c r="S307" s="152">
        <f t="shared" si="10"/>
        <v>-3085.64</v>
      </c>
    </row>
    <row r="308" ht="15.75" customHeight="1">
      <c r="B308" s="145">
        <v>306.0</v>
      </c>
      <c r="C308" s="6" t="str">
        <f t="shared" si="1"/>
        <v>0:0:00</v>
      </c>
      <c r="D308" s="154" t="str">
        <f t="shared" si="13"/>
        <v/>
      </c>
      <c r="E308" s="152">
        <f t="shared" si="3"/>
        <v>0</v>
      </c>
      <c r="H308" s="152">
        <f t="shared" si="14"/>
        <v>0</v>
      </c>
      <c r="I308" s="152">
        <f t="shared" si="11"/>
        <v>0</v>
      </c>
      <c r="L308" s="152">
        <f t="shared" si="5"/>
        <v>0</v>
      </c>
      <c r="M308" s="152">
        <f t="shared" si="12"/>
        <v>-3084</v>
      </c>
      <c r="N308" s="152">
        <f t="shared" si="6"/>
        <v>0</v>
      </c>
      <c r="O308" s="145">
        <f t="shared" si="7"/>
        <v>0</v>
      </c>
      <c r="Q308" s="152">
        <f t="shared" si="8"/>
        <v>0</v>
      </c>
      <c r="R308" s="152">
        <f t="shared" si="9"/>
        <v>1.64</v>
      </c>
      <c r="S308" s="152">
        <f t="shared" si="10"/>
        <v>-1.64</v>
      </c>
    </row>
    <row r="309" ht="15.75" customHeight="1">
      <c r="B309" s="145">
        <v>307.0</v>
      </c>
      <c r="C309" s="6" t="str">
        <f t="shared" si="1"/>
        <v>0:0:00</v>
      </c>
      <c r="D309" s="154" t="str">
        <f t="shared" si="13"/>
        <v/>
      </c>
      <c r="E309" s="152">
        <f t="shared" si="3"/>
        <v>0</v>
      </c>
      <c r="H309" s="152">
        <f t="shared" si="14"/>
        <v>0</v>
      </c>
      <c r="I309" s="152">
        <f t="shared" si="11"/>
        <v>0</v>
      </c>
      <c r="L309" s="152">
        <f t="shared" si="5"/>
        <v>0</v>
      </c>
      <c r="M309" s="152">
        <f t="shared" si="12"/>
        <v>0</v>
      </c>
      <c r="N309" s="152">
        <f t="shared" si="6"/>
        <v>0</v>
      </c>
      <c r="O309" s="145">
        <f t="shared" si="7"/>
        <v>0</v>
      </c>
      <c r="Q309" s="152">
        <f t="shared" si="8"/>
        <v>0</v>
      </c>
      <c r="R309" s="152">
        <f t="shared" si="9"/>
        <v>1.64</v>
      </c>
      <c r="S309" s="152">
        <f t="shared" si="10"/>
        <v>-1.64</v>
      </c>
    </row>
    <row r="310" ht="15.75" customHeight="1">
      <c r="B310" s="145">
        <v>308.0</v>
      </c>
      <c r="C310" s="6" t="str">
        <f t="shared" si="1"/>
        <v>0:0:00</v>
      </c>
      <c r="D310" s="154" t="str">
        <f t="shared" si="13"/>
        <v/>
      </c>
      <c r="E310" s="152">
        <f t="shared" si="3"/>
        <v>0</v>
      </c>
      <c r="H310" s="152">
        <f t="shared" si="14"/>
        <v>0</v>
      </c>
      <c r="I310" s="152">
        <f t="shared" si="11"/>
        <v>0</v>
      </c>
      <c r="L310" s="152">
        <f t="shared" si="5"/>
        <v>0</v>
      </c>
      <c r="M310" s="152">
        <f t="shared" si="12"/>
        <v>0</v>
      </c>
      <c r="N310" s="152">
        <f t="shared" si="6"/>
        <v>0</v>
      </c>
      <c r="O310" s="145">
        <f t="shared" si="7"/>
        <v>0</v>
      </c>
      <c r="Q310" s="152">
        <f t="shared" si="8"/>
        <v>0</v>
      </c>
      <c r="R310" s="152">
        <f t="shared" si="9"/>
        <v>1.64</v>
      </c>
      <c r="S310" s="152">
        <f t="shared" si="10"/>
        <v>-1.64</v>
      </c>
    </row>
    <row r="311" ht="15.75" customHeight="1">
      <c r="B311" s="145">
        <v>309.0</v>
      </c>
      <c r="C311" s="6" t="str">
        <f t="shared" si="1"/>
        <v>0:0:00</v>
      </c>
      <c r="D311" s="154" t="str">
        <f t="shared" si="13"/>
        <v/>
      </c>
      <c r="E311" s="152">
        <f t="shared" si="3"/>
        <v>0</v>
      </c>
      <c r="H311" s="152">
        <f t="shared" si="14"/>
        <v>0</v>
      </c>
      <c r="I311" s="152">
        <f t="shared" si="11"/>
        <v>0</v>
      </c>
      <c r="L311" s="152">
        <f t="shared" si="5"/>
        <v>0</v>
      </c>
      <c r="M311" s="152">
        <f t="shared" si="12"/>
        <v>0</v>
      </c>
      <c r="N311" s="152">
        <f t="shared" si="6"/>
        <v>0</v>
      </c>
      <c r="O311" s="145">
        <f t="shared" si="7"/>
        <v>0</v>
      </c>
      <c r="Q311" s="152">
        <f t="shared" si="8"/>
        <v>0</v>
      </c>
      <c r="R311" s="152">
        <f t="shared" si="9"/>
        <v>1.64</v>
      </c>
      <c r="S311" s="152">
        <f t="shared" si="10"/>
        <v>-1.64</v>
      </c>
    </row>
    <row r="312" ht="15.75" customHeight="1">
      <c r="B312" s="145">
        <v>310.0</v>
      </c>
      <c r="C312" s="6" t="str">
        <f t="shared" si="1"/>
        <v>0:0:00</v>
      </c>
      <c r="D312" s="154" t="str">
        <f t="shared" si="13"/>
        <v/>
      </c>
      <c r="E312" s="152">
        <f t="shared" si="3"/>
        <v>0</v>
      </c>
      <c r="H312" s="152">
        <f t="shared" si="14"/>
        <v>0</v>
      </c>
      <c r="I312" s="152">
        <f t="shared" si="11"/>
        <v>0</v>
      </c>
      <c r="L312" s="152">
        <f t="shared" si="5"/>
        <v>0</v>
      </c>
      <c r="M312" s="152">
        <f t="shared" si="12"/>
        <v>0</v>
      </c>
      <c r="N312" s="152">
        <f t="shared" si="6"/>
        <v>0</v>
      </c>
      <c r="O312" s="145">
        <f t="shared" si="7"/>
        <v>0</v>
      </c>
      <c r="Q312" s="152">
        <f t="shared" si="8"/>
        <v>0</v>
      </c>
      <c r="R312" s="152">
        <f t="shared" si="9"/>
        <v>1.64</v>
      </c>
      <c r="S312" s="152">
        <f t="shared" si="10"/>
        <v>-1.64</v>
      </c>
    </row>
    <row r="313" ht="15.75" customHeight="1">
      <c r="B313" s="145">
        <v>311.0</v>
      </c>
      <c r="C313" s="6" t="str">
        <f t="shared" si="1"/>
        <v>0:0:00</v>
      </c>
      <c r="D313" s="154" t="str">
        <f t="shared" si="13"/>
        <v/>
      </c>
      <c r="E313" s="152">
        <f t="shared" si="3"/>
        <v>0</v>
      </c>
      <c r="H313" s="152">
        <f t="shared" si="14"/>
        <v>0</v>
      </c>
      <c r="I313" s="152">
        <f t="shared" si="11"/>
        <v>0</v>
      </c>
      <c r="L313" s="152">
        <f t="shared" si="5"/>
        <v>0</v>
      </c>
      <c r="M313" s="152">
        <f t="shared" si="12"/>
        <v>0</v>
      </c>
      <c r="N313" s="152">
        <f t="shared" si="6"/>
        <v>0</v>
      </c>
      <c r="O313" s="145">
        <f t="shared" si="7"/>
        <v>0</v>
      </c>
      <c r="Q313" s="152">
        <f t="shared" si="8"/>
        <v>0</v>
      </c>
      <c r="R313" s="152">
        <f t="shared" si="9"/>
        <v>1.64</v>
      </c>
      <c r="S313" s="152">
        <f t="shared" si="10"/>
        <v>-1.64</v>
      </c>
    </row>
    <row r="314" ht="15.75" customHeight="1">
      <c r="B314" s="145">
        <v>312.0</v>
      </c>
      <c r="C314" s="6" t="str">
        <f t="shared" si="1"/>
        <v>0:0:00</v>
      </c>
      <c r="D314" s="154" t="str">
        <f t="shared" si="13"/>
        <v/>
      </c>
      <c r="E314" s="152">
        <f t="shared" si="3"/>
        <v>0</v>
      </c>
      <c r="H314" s="152">
        <f t="shared" si="14"/>
        <v>0</v>
      </c>
      <c r="I314" s="152">
        <f t="shared" si="11"/>
        <v>0</v>
      </c>
      <c r="L314" s="152">
        <f t="shared" si="5"/>
        <v>0</v>
      </c>
      <c r="M314" s="152">
        <f t="shared" si="12"/>
        <v>0</v>
      </c>
      <c r="N314" s="152">
        <f t="shared" si="6"/>
        <v>0</v>
      </c>
      <c r="O314" s="145">
        <f t="shared" si="7"/>
        <v>0</v>
      </c>
      <c r="Q314" s="152">
        <f t="shared" si="8"/>
        <v>0</v>
      </c>
      <c r="R314" s="152">
        <f t="shared" si="9"/>
        <v>1.64</v>
      </c>
      <c r="S314" s="152">
        <f t="shared" si="10"/>
        <v>-1.64</v>
      </c>
    </row>
    <row r="315" ht="15.75" customHeight="1">
      <c r="B315" s="145">
        <v>313.0</v>
      </c>
      <c r="C315" s="6" t="str">
        <f t="shared" si="1"/>
        <v>0:0:00</v>
      </c>
      <c r="D315" s="154" t="str">
        <f t="shared" si="13"/>
        <v/>
      </c>
      <c r="E315" s="152">
        <f t="shared" si="3"/>
        <v>0</v>
      </c>
      <c r="G315" s="188"/>
      <c r="H315" s="152">
        <f t="shared" si="14"/>
        <v>0</v>
      </c>
      <c r="I315" s="152">
        <f t="shared" si="11"/>
        <v>0</v>
      </c>
      <c r="L315" s="152">
        <f t="shared" si="5"/>
        <v>0</v>
      </c>
      <c r="M315" s="152">
        <f t="shared" si="12"/>
        <v>0</v>
      </c>
      <c r="N315" s="152">
        <f t="shared" si="6"/>
        <v>0</v>
      </c>
      <c r="O315" s="145">
        <f t="shared" si="7"/>
        <v>0</v>
      </c>
      <c r="Q315" s="152">
        <f t="shared" si="8"/>
        <v>0</v>
      </c>
      <c r="R315" s="152">
        <f t="shared" si="9"/>
        <v>1.64</v>
      </c>
      <c r="S315" s="152">
        <f t="shared" si="10"/>
        <v>-1.64</v>
      </c>
    </row>
    <row r="316" ht="15.75" customHeight="1">
      <c r="B316" s="145">
        <v>314.0</v>
      </c>
      <c r="C316" s="6" t="str">
        <f t="shared" si="1"/>
        <v>0:0:00</v>
      </c>
      <c r="D316" s="154" t="str">
        <f t="shared" si="13"/>
        <v/>
      </c>
      <c r="E316" s="152">
        <f t="shared" si="3"/>
        <v>0</v>
      </c>
      <c r="G316" s="188"/>
      <c r="H316" s="152">
        <f t="shared" si="14"/>
        <v>0</v>
      </c>
      <c r="I316" s="152">
        <f t="shared" si="11"/>
        <v>0</v>
      </c>
      <c r="L316" s="152">
        <f t="shared" si="5"/>
        <v>0</v>
      </c>
      <c r="M316" s="152">
        <f t="shared" si="12"/>
        <v>0</v>
      </c>
      <c r="N316" s="152">
        <f t="shared" si="6"/>
        <v>0</v>
      </c>
      <c r="O316" s="145">
        <f t="shared" si="7"/>
        <v>0</v>
      </c>
      <c r="Q316" s="152">
        <f t="shared" si="8"/>
        <v>0</v>
      </c>
      <c r="R316" s="152">
        <f t="shared" si="9"/>
        <v>1.64</v>
      </c>
      <c r="S316" s="152">
        <f t="shared" si="10"/>
        <v>-1.64</v>
      </c>
    </row>
    <row r="317" ht="15.75" customHeight="1">
      <c r="B317" s="145">
        <v>315.0</v>
      </c>
      <c r="C317" s="6" t="str">
        <f t="shared" si="1"/>
        <v>0:0:00</v>
      </c>
      <c r="D317" s="154" t="str">
        <f t="shared" si="13"/>
        <v/>
      </c>
      <c r="E317" s="152">
        <f t="shared" si="3"/>
        <v>0</v>
      </c>
      <c r="G317" s="188"/>
      <c r="H317" s="152">
        <f t="shared" si="14"/>
        <v>0</v>
      </c>
      <c r="I317" s="152">
        <f t="shared" si="11"/>
        <v>0</v>
      </c>
      <c r="L317" s="152">
        <f t="shared" si="5"/>
        <v>0</v>
      </c>
      <c r="M317" s="152">
        <f t="shared" si="12"/>
        <v>0</v>
      </c>
      <c r="N317" s="152">
        <f t="shared" si="6"/>
        <v>0</v>
      </c>
      <c r="O317" s="145">
        <f t="shared" si="7"/>
        <v>0</v>
      </c>
      <c r="Q317" s="152">
        <f t="shared" si="8"/>
        <v>0</v>
      </c>
      <c r="R317" s="152">
        <f t="shared" si="9"/>
        <v>1.64</v>
      </c>
      <c r="S317" s="152">
        <f t="shared" si="10"/>
        <v>-1.64</v>
      </c>
    </row>
    <row r="318" ht="15.75" customHeight="1">
      <c r="B318" s="145">
        <v>316.0</v>
      </c>
      <c r="C318" s="6" t="str">
        <f t="shared" si="1"/>
        <v>0:0:00</v>
      </c>
      <c r="D318" s="154" t="str">
        <f t="shared" si="13"/>
        <v/>
      </c>
      <c r="E318" s="152">
        <f t="shared" si="3"/>
        <v>0</v>
      </c>
      <c r="G318" s="188"/>
      <c r="H318" s="152">
        <f t="shared" si="14"/>
        <v>0</v>
      </c>
      <c r="I318" s="152">
        <f t="shared" si="11"/>
        <v>0</v>
      </c>
      <c r="L318" s="152">
        <f t="shared" si="5"/>
        <v>0</v>
      </c>
      <c r="M318" s="152">
        <f t="shared" si="12"/>
        <v>0</v>
      </c>
      <c r="N318" s="152">
        <f t="shared" si="6"/>
        <v>0</v>
      </c>
      <c r="O318" s="145">
        <f t="shared" si="7"/>
        <v>0</v>
      </c>
      <c r="Q318" s="152">
        <f t="shared" si="8"/>
        <v>0</v>
      </c>
      <c r="R318" s="152">
        <f t="shared" si="9"/>
        <v>1.64</v>
      </c>
      <c r="S318" s="152">
        <f t="shared" si="10"/>
        <v>-1.64</v>
      </c>
    </row>
    <row r="319" ht="15.75" customHeight="1">
      <c r="B319" s="145">
        <v>317.0</v>
      </c>
      <c r="C319" s="6" t="str">
        <f t="shared" si="1"/>
        <v>0:0:00</v>
      </c>
      <c r="D319" s="154" t="str">
        <f t="shared" si="13"/>
        <v/>
      </c>
      <c r="E319" s="152">
        <f t="shared" si="3"/>
        <v>0</v>
      </c>
      <c r="G319" s="188"/>
      <c r="H319" s="152">
        <f t="shared" si="14"/>
        <v>0</v>
      </c>
      <c r="I319" s="152">
        <f t="shared" si="11"/>
        <v>0</v>
      </c>
      <c r="L319" s="152">
        <f t="shared" si="5"/>
        <v>0</v>
      </c>
      <c r="M319" s="152">
        <f t="shared" si="12"/>
        <v>0</v>
      </c>
      <c r="N319" s="152">
        <f t="shared" si="6"/>
        <v>0</v>
      </c>
      <c r="O319" s="145">
        <f t="shared" si="7"/>
        <v>0</v>
      </c>
      <c r="Q319" s="152">
        <f t="shared" si="8"/>
        <v>0</v>
      </c>
      <c r="R319" s="152">
        <f t="shared" si="9"/>
        <v>1.64</v>
      </c>
      <c r="S319" s="152">
        <f t="shared" si="10"/>
        <v>-1.64</v>
      </c>
    </row>
    <row r="320" ht="15.75" customHeight="1">
      <c r="B320" s="145">
        <v>318.0</v>
      </c>
      <c r="C320" s="6" t="str">
        <f t="shared" si="1"/>
        <v>0:0:00</v>
      </c>
      <c r="D320" s="154" t="str">
        <f t="shared" si="13"/>
        <v/>
      </c>
      <c r="E320" s="152">
        <f t="shared" si="3"/>
        <v>0</v>
      </c>
      <c r="G320" s="188"/>
      <c r="H320" s="152">
        <f t="shared" si="14"/>
        <v>0</v>
      </c>
      <c r="I320" s="152">
        <f t="shared" si="11"/>
        <v>0</v>
      </c>
      <c r="L320" s="152">
        <f t="shared" si="5"/>
        <v>0</v>
      </c>
      <c r="M320" s="152">
        <f t="shared" si="12"/>
        <v>0</v>
      </c>
      <c r="N320" s="152">
        <f t="shared" si="6"/>
        <v>0</v>
      </c>
      <c r="O320" s="145">
        <f t="shared" si="7"/>
        <v>0</v>
      </c>
      <c r="Q320" s="152">
        <f t="shared" si="8"/>
        <v>0</v>
      </c>
      <c r="R320" s="152">
        <f t="shared" si="9"/>
        <v>1.64</v>
      </c>
      <c r="S320" s="152">
        <f t="shared" si="10"/>
        <v>-1.64</v>
      </c>
    </row>
    <row r="321" ht="15.75" customHeight="1">
      <c r="B321" s="145">
        <v>319.0</v>
      </c>
      <c r="C321" s="6" t="str">
        <f t="shared" si="1"/>
        <v>0:0:00</v>
      </c>
      <c r="D321" s="154" t="str">
        <f t="shared" si="13"/>
        <v/>
      </c>
      <c r="E321" s="152">
        <f t="shared" si="3"/>
        <v>0</v>
      </c>
      <c r="G321" s="188"/>
      <c r="H321" s="152">
        <f t="shared" si="14"/>
        <v>0</v>
      </c>
      <c r="I321" s="152">
        <f t="shared" si="11"/>
        <v>0</v>
      </c>
      <c r="L321" s="152">
        <f t="shared" si="5"/>
        <v>0</v>
      </c>
      <c r="M321" s="152">
        <f t="shared" si="12"/>
        <v>0</v>
      </c>
      <c r="N321" s="152">
        <f t="shared" si="6"/>
        <v>0</v>
      </c>
      <c r="O321" s="145">
        <f t="shared" si="7"/>
        <v>0</v>
      </c>
      <c r="Q321" s="152">
        <f t="shared" si="8"/>
        <v>0</v>
      </c>
      <c r="R321" s="152">
        <f t="shared" si="9"/>
        <v>1.64</v>
      </c>
      <c r="S321" s="152">
        <f t="shared" si="10"/>
        <v>-1.64</v>
      </c>
    </row>
    <row r="322" ht="15.75" customHeight="1">
      <c r="B322" s="145">
        <v>320.0</v>
      </c>
      <c r="C322" s="6" t="str">
        <f t="shared" si="1"/>
        <v>0:0:00</v>
      </c>
      <c r="D322" s="154" t="str">
        <f t="shared" si="13"/>
        <v/>
      </c>
      <c r="E322" s="152">
        <f t="shared" si="3"/>
        <v>0</v>
      </c>
      <c r="G322" s="188"/>
      <c r="H322" s="152">
        <f t="shared" si="14"/>
        <v>0</v>
      </c>
      <c r="I322" s="152">
        <f t="shared" si="11"/>
        <v>0</v>
      </c>
      <c r="L322" s="152">
        <f t="shared" si="5"/>
        <v>0</v>
      </c>
      <c r="M322" s="152">
        <f t="shared" si="12"/>
        <v>0</v>
      </c>
      <c r="N322" s="152">
        <f t="shared" si="6"/>
        <v>0</v>
      </c>
      <c r="O322" s="145">
        <f t="shared" si="7"/>
        <v>0</v>
      </c>
      <c r="Q322" s="152">
        <f t="shared" si="8"/>
        <v>0</v>
      </c>
      <c r="R322" s="152">
        <f t="shared" si="9"/>
        <v>1.64</v>
      </c>
      <c r="S322" s="152">
        <f t="shared" si="10"/>
        <v>-1.64</v>
      </c>
    </row>
    <row r="323" ht="15.75" customHeight="1">
      <c r="B323" s="145">
        <v>321.0</v>
      </c>
      <c r="C323" s="6" t="str">
        <f t="shared" si="1"/>
        <v>0:0:00</v>
      </c>
      <c r="D323" s="154" t="str">
        <f t="shared" si="13"/>
        <v/>
      </c>
      <c r="E323" s="152">
        <f t="shared" si="3"/>
        <v>0</v>
      </c>
      <c r="G323" s="188"/>
      <c r="H323" s="152">
        <f t="shared" si="14"/>
        <v>0</v>
      </c>
      <c r="I323" s="152">
        <f t="shared" si="11"/>
        <v>0</v>
      </c>
      <c r="L323" s="152">
        <f t="shared" si="5"/>
        <v>0</v>
      </c>
      <c r="M323" s="152">
        <f t="shared" si="12"/>
        <v>0</v>
      </c>
      <c r="N323" s="152">
        <f t="shared" si="6"/>
        <v>0</v>
      </c>
      <c r="O323" s="145">
        <f t="shared" si="7"/>
        <v>0</v>
      </c>
      <c r="Q323" s="152">
        <f t="shared" si="8"/>
        <v>0</v>
      </c>
      <c r="R323" s="152">
        <f t="shared" si="9"/>
        <v>1.64</v>
      </c>
      <c r="S323" s="152">
        <f t="shared" si="10"/>
        <v>-1.64</v>
      </c>
    </row>
    <row r="324" ht="15.75" customHeight="1">
      <c r="B324" s="145">
        <v>322.0</v>
      </c>
      <c r="C324" s="6" t="str">
        <f t="shared" si="1"/>
        <v>0:0:00</v>
      </c>
      <c r="D324" s="154" t="str">
        <f t="shared" si="13"/>
        <v/>
      </c>
      <c r="E324" s="152">
        <f t="shared" si="3"/>
        <v>0</v>
      </c>
      <c r="G324" s="188"/>
      <c r="H324" s="152">
        <f t="shared" si="14"/>
        <v>0</v>
      </c>
      <c r="I324" s="152">
        <f t="shared" si="11"/>
        <v>0</v>
      </c>
      <c r="L324" s="152">
        <f t="shared" si="5"/>
        <v>0</v>
      </c>
      <c r="M324" s="152">
        <f t="shared" si="12"/>
        <v>0</v>
      </c>
      <c r="N324" s="152">
        <f t="shared" si="6"/>
        <v>0</v>
      </c>
      <c r="O324" s="145">
        <f t="shared" si="7"/>
        <v>0</v>
      </c>
      <c r="Q324" s="152">
        <f t="shared" si="8"/>
        <v>0</v>
      </c>
      <c r="R324" s="152">
        <f t="shared" si="9"/>
        <v>1.64</v>
      </c>
      <c r="S324" s="152">
        <f t="shared" si="10"/>
        <v>-1.64</v>
      </c>
    </row>
    <row r="325" ht="15.75" customHeight="1">
      <c r="B325" s="145">
        <v>323.0</v>
      </c>
      <c r="C325" s="6" t="str">
        <f t="shared" si="1"/>
        <v>0:0:00</v>
      </c>
      <c r="D325" s="154" t="str">
        <f t="shared" si="13"/>
        <v/>
      </c>
      <c r="E325" s="152">
        <f t="shared" si="3"/>
        <v>0</v>
      </c>
      <c r="G325" s="188"/>
      <c r="H325" s="152">
        <f t="shared" si="14"/>
        <v>0</v>
      </c>
      <c r="I325" s="152">
        <f t="shared" si="11"/>
        <v>0</v>
      </c>
      <c r="L325" s="152">
        <f t="shared" si="5"/>
        <v>0</v>
      </c>
      <c r="M325" s="152">
        <f t="shared" si="12"/>
        <v>0</v>
      </c>
      <c r="N325" s="152">
        <f t="shared" si="6"/>
        <v>0</v>
      </c>
      <c r="O325" s="145">
        <f t="shared" si="7"/>
        <v>0</v>
      </c>
      <c r="Q325" s="152">
        <f t="shared" si="8"/>
        <v>0</v>
      </c>
      <c r="R325" s="152">
        <f t="shared" si="9"/>
        <v>1.64</v>
      </c>
      <c r="S325" s="152">
        <f t="shared" si="10"/>
        <v>-1.64</v>
      </c>
    </row>
    <row r="326" ht="15.75" customHeight="1">
      <c r="B326" s="145">
        <v>324.0</v>
      </c>
      <c r="C326" s="6" t="str">
        <f t="shared" si="1"/>
        <v>0:0:00</v>
      </c>
      <c r="D326" s="154" t="str">
        <f t="shared" si="13"/>
        <v/>
      </c>
      <c r="E326" s="152">
        <f t="shared" si="3"/>
        <v>0</v>
      </c>
      <c r="G326" s="188"/>
      <c r="H326" s="152">
        <f t="shared" si="14"/>
        <v>0</v>
      </c>
      <c r="I326" s="152">
        <f t="shared" si="11"/>
        <v>0</v>
      </c>
      <c r="L326" s="152">
        <f t="shared" si="5"/>
        <v>0</v>
      </c>
      <c r="M326" s="152">
        <f t="shared" si="12"/>
        <v>0</v>
      </c>
      <c r="N326" s="152">
        <f t="shared" si="6"/>
        <v>0</v>
      </c>
      <c r="O326" s="145">
        <f t="shared" si="7"/>
        <v>0</v>
      </c>
      <c r="Q326" s="152">
        <f t="shared" si="8"/>
        <v>0</v>
      </c>
      <c r="R326" s="152">
        <f t="shared" si="9"/>
        <v>1.64</v>
      </c>
      <c r="S326" s="152">
        <f t="shared" si="10"/>
        <v>-1.64</v>
      </c>
    </row>
    <row r="327" ht="15.75" customHeight="1">
      <c r="B327" s="145">
        <v>325.0</v>
      </c>
      <c r="C327" s="6" t="str">
        <f t="shared" si="1"/>
        <v>0:0:00</v>
      </c>
      <c r="D327" s="154" t="str">
        <f t="shared" si="13"/>
        <v/>
      </c>
      <c r="E327" s="152">
        <f t="shared" si="3"/>
        <v>0</v>
      </c>
      <c r="G327" s="188"/>
      <c r="H327" s="152">
        <f t="shared" si="14"/>
        <v>0</v>
      </c>
      <c r="I327" s="152">
        <f t="shared" si="11"/>
        <v>0</v>
      </c>
      <c r="L327" s="152">
        <f t="shared" si="5"/>
        <v>0</v>
      </c>
      <c r="M327" s="152">
        <f t="shared" si="12"/>
        <v>0</v>
      </c>
      <c r="N327" s="152">
        <f t="shared" si="6"/>
        <v>0</v>
      </c>
      <c r="O327" s="145">
        <f t="shared" si="7"/>
        <v>0</v>
      </c>
      <c r="Q327" s="152">
        <f t="shared" si="8"/>
        <v>0</v>
      </c>
      <c r="R327" s="152">
        <f t="shared" si="9"/>
        <v>1.64</v>
      </c>
      <c r="S327" s="152">
        <f t="shared" si="10"/>
        <v>-1.64</v>
      </c>
    </row>
    <row r="328" ht="15.75" customHeight="1">
      <c r="B328" s="145">
        <v>326.0</v>
      </c>
      <c r="C328" s="6" t="str">
        <f t="shared" si="1"/>
        <v>0:0:00</v>
      </c>
      <c r="D328" s="154" t="str">
        <f t="shared" si="13"/>
        <v/>
      </c>
      <c r="E328" s="152">
        <f t="shared" si="3"/>
        <v>0</v>
      </c>
      <c r="G328" s="188"/>
      <c r="H328" s="152">
        <f t="shared" si="14"/>
        <v>0</v>
      </c>
      <c r="I328" s="152">
        <f t="shared" si="11"/>
        <v>0</v>
      </c>
      <c r="L328" s="152">
        <f t="shared" si="5"/>
        <v>0</v>
      </c>
      <c r="M328" s="152">
        <f t="shared" si="12"/>
        <v>0</v>
      </c>
      <c r="N328" s="152">
        <f t="shared" si="6"/>
        <v>0</v>
      </c>
      <c r="O328" s="145">
        <f t="shared" si="7"/>
        <v>0</v>
      </c>
      <c r="Q328" s="152">
        <f t="shared" si="8"/>
        <v>0</v>
      </c>
      <c r="R328" s="152">
        <f t="shared" si="9"/>
        <v>1.64</v>
      </c>
      <c r="S328" s="152">
        <f t="shared" si="10"/>
        <v>-1.64</v>
      </c>
    </row>
    <row r="329" ht="15.75" customHeight="1">
      <c r="B329" s="145">
        <v>327.0</v>
      </c>
      <c r="C329" s="6" t="str">
        <f t="shared" si="1"/>
        <v>0:0:00</v>
      </c>
      <c r="D329" s="154" t="str">
        <f t="shared" si="13"/>
        <v/>
      </c>
      <c r="E329" s="152">
        <f t="shared" si="3"/>
        <v>0</v>
      </c>
      <c r="G329" s="188"/>
      <c r="H329" s="152">
        <f t="shared" si="14"/>
        <v>0</v>
      </c>
      <c r="I329" s="152">
        <f t="shared" si="11"/>
        <v>0</v>
      </c>
      <c r="J329" s="189"/>
      <c r="L329" s="152">
        <f t="shared" si="5"/>
        <v>0</v>
      </c>
      <c r="M329" s="152">
        <f t="shared" si="12"/>
        <v>0</v>
      </c>
      <c r="N329" s="152">
        <f t="shared" si="6"/>
        <v>0</v>
      </c>
      <c r="O329" s="145">
        <f t="shared" si="7"/>
        <v>0</v>
      </c>
      <c r="Q329" s="152">
        <f t="shared" si="8"/>
        <v>0</v>
      </c>
      <c r="R329" s="152">
        <f t="shared" si="9"/>
        <v>1.64</v>
      </c>
      <c r="S329" s="152">
        <f t="shared" si="10"/>
        <v>-1.64</v>
      </c>
    </row>
    <row r="330" ht="15.75" customHeight="1">
      <c r="B330" s="145">
        <v>328.0</v>
      </c>
      <c r="C330" s="6" t="str">
        <f t="shared" si="1"/>
        <v>0:0:00</v>
      </c>
      <c r="D330" s="154" t="str">
        <f t="shared" si="13"/>
        <v/>
      </c>
      <c r="E330" s="152">
        <f t="shared" si="3"/>
        <v>0</v>
      </c>
      <c r="G330" s="188"/>
      <c r="H330" s="152">
        <f t="shared" si="14"/>
        <v>0</v>
      </c>
      <c r="I330" s="152">
        <f t="shared" si="11"/>
        <v>0</v>
      </c>
      <c r="J330" s="189"/>
      <c r="L330" s="152">
        <f t="shared" si="5"/>
        <v>0</v>
      </c>
      <c r="M330" s="152">
        <f t="shared" si="12"/>
        <v>0</v>
      </c>
      <c r="N330" s="152">
        <f t="shared" si="6"/>
        <v>0</v>
      </c>
      <c r="O330" s="145">
        <f t="shared" si="7"/>
        <v>0</v>
      </c>
      <c r="Q330" s="152">
        <f t="shared" si="8"/>
        <v>0</v>
      </c>
      <c r="R330" s="152">
        <f t="shared" si="9"/>
        <v>1.64</v>
      </c>
      <c r="S330" s="152">
        <f t="shared" si="10"/>
        <v>-1.64</v>
      </c>
    </row>
    <row r="331" ht="15.75" customHeight="1">
      <c r="B331" s="145">
        <v>329.0</v>
      </c>
      <c r="C331" s="6" t="str">
        <f t="shared" si="1"/>
        <v>0:0:00</v>
      </c>
      <c r="D331" s="154" t="str">
        <f t="shared" si="13"/>
        <v/>
      </c>
      <c r="E331" s="152">
        <f t="shared" si="3"/>
        <v>0</v>
      </c>
      <c r="G331" s="188"/>
      <c r="H331" s="152">
        <f t="shared" si="14"/>
        <v>0</v>
      </c>
      <c r="I331" s="152">
        <f t="shared" si="11"/>
        <v>0</v>
      </c>
      <c r="J331" s="189"/>
      <c r="L331" s="152">
        <f t="shared" si="5"/>
        <v>0</v>
      </c>
      <c r="M331" s="152">
        <f t="shared" si="12"/>
        <v>0</v>
      </c>
      <c r="N331" s="152">
        <f t="shared" si="6"/>
        <v>0</v>
      </c>
      <c r="O331" s="145">
        <f t="shared" si="7"/>
        <v>0</v>
      </c>
      <c r="Q331" s="152">
        <f t="shared" si="8"/>
        <v>0</v>
      </c>
      <c r="R331" s="152">
        <f t="shared" si="9"/>
        <v>1.64</v>
      </c>
      <c r="S331" s="152">
        <f t="shared" si="10"/>
        <v>-1.64</v>
      </c>
    </row>
    <row r="332" ht="15.75" customHeight="1">
      <c r="B332" s="145">
        <v>330.0</v>
      </c>
      <c r="C332" s="6" t="str">
        <f t="shared" si="1"/>
        <v>0:0:00</v>
      </c>
      <c r="D332" s="154" t="str">
        <f t="shared" si="13"/>
        <v/>
      </c>
      <c r="E332" s="152">
        <f t="shared" si="3"/>
        <v>0</v>
      </c>
      <c r="G332" s="188"/>
      <c r="H332" s="152">
        <f t="shared" si="14"/>
        <v>0</v>
      </c>
      <c r="I332" s="152">
        <f t="shared" si="11"/>
        <v>0</v>
      </c>
      <c r="J332" s="189"/>
      <c r="L332" s="152">
        <f t="shared" si="5"/>
        <v>0</v>
      </c>
      <c r="M332" s="152">
        <f t="shared" si="12"/>
        <v>0</v>
      </c>
      <c r="N332" s="152">
        <f t="shared" si="6"/>
        <v>0</v>
      </c>
      <c r="O332" s="145">
        <f t="shared" si="7"/>
        <v>0</v>
      </c>
      <c r="Q332" s="152">
        <f t="shared" si="8"/>
        <v>0</v>
      </c>
      <c r="R332" s="152">
        <f t="shared" si="9"/>
        <v>1.64</v>
      </c>
      <c r="S332" s="152">
        <f t="shared" si="10"/>
        <v>-1.64</v>
      </c>
    </row>
    <row r="333" ht="15.75" customHeight="1">
      <c r="B333" s="145">
        <v>331.0</v>
      </c>
      <c r="C333" s="6" t="str">
        <f t="shared" si="1"/>
        <v>0:0:00</v>
      </c>
      <c r="D333" s="154" t="str">
        <f t="shared" si="13"/>
        <v/>
      </c>
      <c r="E333" s="152">
        <f t="shared" si="3"/>
        <v>0</v>
      </c>
      <c r="F333" s="190"/>
      <c r="G333" s="191"/>
      <c r="H333" s="152">
        <f t="shared" si="14"/>
        <v>0</v>
      </c>
      <c r="I333" s="152">
        <f t="shared" si="11"/>
        <v>0</v>
      </c>
      <c r="J333" s="189"/>
      <c r="K333" s="192"/>
      <c r="L333" s="152">
        <f t="shared" si="5"/>
        <v>0</v>
      </c>
      <c r="M333" s="152">
        <f t="shared" si="12"/>
        <v>0</v>
      </c>
      <c r="N333" s="152">
        <f t="shared" si="6"/>
        <v>0</v>
      </c>
      <c r="O333" s="145">
        <f t="shared" si="7"/>
        <v>0</v>
      </c>
      <c r="Q333" s="152">
        <f t="shared" si="8"/>
        <v>0</v>
      </c>
      <c r="R333" s="152">
        <f t="shared" si="9"/>
        <v>1.64</v>
      </c>
      <c r="S333" s="152">
        <f t="shared" si="10"/>
        <v>-1.64</v>
      </c>
    </row>
    <row r="334" ht="15.75" customHeight="1">
      <c r="B334" s="145">
        <v>332.0</v>
      </c>
      <c r="C334" s="6" t="str">
        <f t="shared" si="1"/>
        <v>0:0:00</v>
      </c>
      <c r="D334" s="154" t="str">
        <f t="shared" si="13"/>
        <v/>
      </c>
      <c r="E334" s="152">
        <f t="shared" si="3"/>
        <v>0</v>
      </c>
      <c r="F334" s="190"/>
      <c r="G334" s="191"/>
      <c r="H334" s="152">
        <f t="shared" si="14"/>
        <v>0</v>
      </c>
      <c r="I334" s="152">
        <f t="shared" si="11"/>
        <v>0</v>
      </c>
      <c r="J334" s="189"/>
      <c r="K334" s="192"/>
      <c r="L334" s="152">
        <f t="shared" si="5"/>
        <v>0</v>
      </c>
      <c r="M334" s="152">
        <f t="shared" si="12"/>
        <v>0</v>
      </c>
      <c r="N334" s="152">
        <f t="shared" si="6"/>
        <v>0</v>
      </c>
      <c r="O334" s="145">
        <f t="shared" si="7"/>
        <v>0</v>
      </c>
      <c r="Q334" s="152">
        <f t="shared" si="8"/>
        <v>0</v>
      </c>
      <c r="R334" s="152">
        <f t="shared" si="9"/>
        <v>1.64</v>
      </c>
      <c r="S334" s="152">
        <f t="shared" si="10"/>
        <v>-1.64</v>
      </c>
    </row>
    <row r="335" ht="15.75" customHeight="1">
      <c r="B335" s="145">
        <v>333.0</v>
      </c>
      <c r="C335" s="6" t="str">
        <f t="shared" si="1"/>
        <v>0:0:00</v>
      </c>
      <c r="D335" s="154" t="str">
        <f t="shared" si="13"/>
        <v/>
      </c>
      <c r="E335" s="152">
        <f t="shared" si="3"/>
        <v>0</v>
      </c>
      <c r="F335" s="190"/>
      <c r="G335" s="191"/>
      <c r="H335" s="152">
        <f t="shared" si="14"/>
        <v>0</v>
      </c>
      <c r="I335" s="152">
        <f t="shared" si="11"/>
        <v>0</v>
      </c>
      <c r="J335" s="189"/>
      <c r="K335" s="192"/>
      <c r="L335" s="152">
        <f t="shared" si="5"/>
        <v>0</v>
      </c>
      <c r="M335" s="152">
        <f t="shared" si="12"/>
        <v>0</v>
      </c>
      <c r="N335" s="152">
        <f t="shared" si="6"/>
        <v>0</v>
      </c>
      <c r="O335" s="145">
        <f t="shared" si="7"/>
        <v>0</v>
      </c>
      <c r="Q335" s="152">
        <f t="shared" si="8"/>
        <v>0</v>
      </c>
      <c r="R335" s="152">
        <f t="shared" si="9"/>
        <v>1.64</v>
      </c>
      <c r="S335" s="152">
        <f t="shared" si="10"/>
        <v>-1.64</v>
      </c>
    </row>
    <row r="336" ht="15.75" customHeight="1">
      <c r="B336" s="145">
        <v>334.0</v>
      </c>
      <c r="C336" s="6" t="str">
        <f t="shared" si="1"/>
        <v>0:0:00</v>
      </c>
      <c r="D336" s="154" t="str">
        <f t="shared" si="13"/>
        <v/>
      </c>
      <c r="E336" s="152">
        <f t="shared" si="3"/>
        <v>0</v>
      </c>
      <c r="F336" s="190"/>
      <c r="G336" s="191"/>
      <c r="H336" s="152">
        <f t="shared" si="14"/>
        <v>0</v>
      </c>
      <c r="I336" s="152">
        <f t="shared" si="11"/>
        <v>0</v>
      </c>
      <c r="J336" s="189"/>
      <c r="K336" s="192"/>
      <c r="L336" s="152">
        <f t="shared" si="5"/>
        <v>0</v>
      </c>
      <c r="M336" s="152">
        <f t="shared" si="12"/>
        <v>0</v>
      </c>
      <c r="N336" s="152">
        <f t="shared" si="6"/>
        <v>0</v>
      </c>
      <c r="O336" s="145">
        <f t="shared" si="7"/>
        <v>0</v>
      </c>
      <c r="Q336" s="152">
        <f t="shared" si="8"/>
        <v>0</v>
      </c>
      <c r="R336" s="152">
        <f t="shared" si="9"/>
        <v>1.64</v>
      </c>
      <c r="S336" s="152">
        <f t="shared" si="10"/>
        <v>-1.64</v>
      </c>
    </row>
    <row r="337" ht="15.75" customHeight="1">
      <c r="B337" s="145">
        <v>335.0</v>
      </c>
      <c r="C337" s="6" t="str">
        <f t="shared" si="1"/>
        <v>0:0:00</v>
      </c>
      <c r="D337" s="154" t="str">
        <f t="shared" si="13"/>
        <v/>
      </c>
      <c r="E337" s="152">
        <f t="shared" si="3"/>
        <v>0</v>
      </c>
      <c r="F337" s="190"/>
      <c r="G337" s="191"/>
      <c r="H337" s="152">
        <f t="shared" si="14"/>
        <v>0</v>
      </c>
      <c r="I337" s="152">
        <f t="shared" si="11"/>
        <v>0</v>
      </c>
      <c r="J337" s="189"/>
      <c r="K337" s="192"/>
      <c r="L337" s="152">
        <f t="shared" si="5"/>
        <v>0</v>
      </c>
      <c r="M337" s="152">
        <f t="shared" si="12"/>
        <v>0</v>
      </c>
      <c r="N337" s="152">
        <f t="shared" si="6"/>
        <v>0</v>
      </c>
      <c r="O337" s="145">
        <f t="shared" si="7"/>
        <v>0</v>
      </c>
      <c r="Q337" s="152">
        <f t="shared" si="8"/>
        <v>0</v>
      </c>
      <c r="R337" s="152">
        <f t="shared" si="9"/>
        <v>1.64</v>
      </c>
      <c r="S337" s="152">
        <f t="shared" si="10"/>
        <v>-1.64</v>
      </c>
    </row>
    <row r="338" ht="15.75" customHeight="1">
      <c r="B338" s="145">
        <v>336.0</v>
      </c>
      <c r="C338" s="6" t="str">
        <f t="shared" si="1"/>
        <v>0:0:00</v>
      </c>
      <c r="D338" s="154" t="str">
        <f t="shared" si="13"/>
        <v/>
      </c>
      <c r="E338" s="152">
        <f t="shared" si="3"/>
        <v>0</v>
      </c>
      <c r="F338" s="190"/>
      <c r="G338" s="191"/>
      <c r="H338" s="152">
        <f t="shared" si="14"/>
        <v>0</v>
      </c>
      <c r="I338" s="152">
        <f t="shared" si="11"/>
        <v>0</v>
      </c>
      <c r="J338" s="189"/>
      <c r="K338" s="192"/>
      <c r="L338" s="152">
        <f t="shared" si="5"/>
        <v>0</v>
      </c>
      <c r="M338" s="152">
        <f t="shared" si="12"/>
        <v>0</v>
      </c>
      <c r="N338" s="152">
        <f t="shared" si="6"/>
        <v>0</v>
      </c>
      <c r="O338" s="145">
        <f t="shared" si="7"/>
        <v>0</v>
      </c>
      <c r="Q338" s="152">
        <f t="shared" si="8"/>
        <v>0</v>
      </c>
      <c r="R338" s="152">
        <f t="shared" si="9"/>
        <v>1.64</v>
      </c>
      <c r="S338" s="152">
        <f t="shared" si="10"/>
        <v>-1.64</v>
      </c>
    </row>
    <row r="339" ht="15.75" customHeight="1">
      <c r="B339" s="145">
        <v>337.0</v>
      </c>
      <c r="C339" s="6" t="str">
        <f t="shared" si="1"/>
        <v>0:0:00</v>
      </c>
      <c r="D339" s="154" t="str">
        <f t="shared" si="13"/>
        <v/>
      </c>
      <c r="E339" s="152">
        <f t="shared" si="3"/>
        <v>0</v>
      </c>
      <c r="F339" s="190"/>
      <c r="G339" s="191"/>
      <c r="H339" s="152">
        <f t="shared" si="14"/>
        <v>0</v>
      </c>
      <c r="I339" s="152">
        <f t="shared" si="11"/>
        <v>0</v>
      </c>
      <c r="J339" s="189"/>
      <c r="K339" s="192"/>
      <c r="L339" s="152">
        <f t="shared" si="5"/>
        <v>0</v>
      </c>
      <c r="M339" s="152">
        <f t="shared" si="12"/>
        <v>0</v>
      </c>
      <c r="N339" s="152">
        <f t="shared" si="6"/>
        <v>0</v>
      </c>
      <c r="O339" s="145">
        <f t="shared" si="7"/>
        <v>0</v>
      </c>
      <c r="Q339" s="152">
        <f t="shared" si="8"/>
        <v>0</v>
      </c>
      <c r="R339" s="152">
        <f t="shared" si="9"/>
        <v>1.64</v>
      </c>
      <c r="S339" s="152">
        <f t="shared" si="10"/>
        <v>-1.64</v>
      </c>
    </row>
    <row r="340" ht="15.75" customHeight="1">
      <c r="B340" s="145">
        <v>338.0</v>
      </c>
      <c r="C340" s="6" t="str">
        <f t="shared" si="1"/>
        <v>0:0:00</v>
      </c>
      <c r="D340" s="154" t="str">
        <f t="shared" si="13"/>
        <v/>
      </c>
      <c r="E340" s="152">
        <f t="shared" si="3"/>
        <v>0</v>
      </c>
      <c r="F340" s="190"/>
      <c r="G340" s="191"/>
      <c r="H340" s="152">
        <f t="shared" si="14"/>
        <v>0</v>
      </c>
      <c r="I340" s="152">
        <f t="shared" si="11"/>
        <v>0</v>
      </c>
      <c r="J340" s="189"/>
      <c r="K340" s="192"/>
      <c r="L340" s="152">
        <f t="shared" si="5"/>
        <v>0</v>
      </c>
      <c r="M340" s="152">
        <f t="shared" si="12"/>
        <v>0</v>
      </c>
      <c r="N340" s="152">
        <f t="shared" si="6"/>
        <v>0</v>
      </c>
      <c r="O340" s="145">
        <f t="shared" si="7"/>
        <v>0</v>
      </c>
      <c r="Q340" s="152">
        <f t="shared" si="8"/>
        <v>0</v>
      </c>
      <c r="R340" s="152">
        <f t="shared" si="9"/>
        <v>1.64</v>
      </c>
      <c r="S340" s="152">
        <f t="shared" si="10"/>
        <v>-1.64</v>
      </c>
    </row>
    <row r="341" ht="15.75" customHeight="1">
      <c r="B341" s="145">
        <v>339.0</v>
      </c>
      <c r="C341" s="6" t="str">
        <f t="shared" si="1"/>
        <v>0:0:00</v>
      </c>
      <c r="D341" s="154" t="str">
        <f t="shared" si="13"/>
        <v/>
      </c>
      <c r="E341" s="152">
        <f t="shared" si="3"/>
        <v>0</v>
      </c>
      <c r="F341" s="190"/>
      <c r="G341" s="191"/>
      <c r="H341" s="152">
        <f t="shared" si="14"/>
        <v>0</v>
      </c>
      <c r="I341" s="152">
        <f t="shared" si="11"/>
        <v>0</v>
      </c>
      <c r="J341" s="189"/>
      <c r="K341" s="192"/>
      <c r="L341" s="152">
        <f t="shared" si="5"/>
        <v>0</v>
      </c>
      <c r="M341" s="152">
        <f t="shared" si="12"/>
        <v>0</v>
      </c>
      <c r="N341" s="152">
        <f t="shared" si="6"/>
        <v>0</v>
      </c>
      <c r="O341" s="145">
        <f t="shared" si="7"/>
        <v>0</v>
      </c>
      <c r="Q341" s="152">
        <f t="shared" si="8"/>
        <v>0</v>
      </c>
      <c r="R341" s="152">
        <f t="shared" si="9"/>
        <v>1.64</v>
      </c>
      <c r="S341" s="152">
        <f t="shared" si="10"/>
        <v>-1.64</v>
      </c>
    </row>
    <row r="342" ht="15.75" customHeight="1">
      <c r="B342" s="145">
        <v>340.0</v>
      </c>
      <c r="C342" s="6" t="str">
        <f t="shared" si="1"/>
        <v>0:0:00</v>
      </c>
      <c r="D342" s="154" t="str">
        <f t="shared" si="13"/>
        <v/>
      </c>
      <c r="E342" s="152">
        <f t="shared" si="3"/>
        <v>0</v>
      </c>
      <c r="F342" s="190"/>
      <c r="G342" s="191"/>
      <c r="H342" s="152">
        <f t="shared" si="14"/>
        <v>0</v>
      </c>
      <c r="I342" s="152">
        <f t="shared" si="11"/>
        <v>0</v>
      </c>
      <c r="J342" s="189"/>
      <c r="K342" s="192"/>
      <c r="L342" s="152">
        <f t="shared" si="5"/>
        <v>0</v>
      </c>
      <c r="M342" s="152">
        <f t="shared" si="12"/>
        <v>0</v>
      </c>
      <c r="N342" s="152">
        <f t="shared" si="6"/>
        <v>0</v>
      </c>
      <c r="O342" s="145">
        <f t="shared" si="7"/>
        <v>0</v>
      </c>
      <c r="Q342" s="152">
        <f t="shared" si="8"/>
        <v>0</v>
      </c>
      <c r="R342" s="152">
        <f t="shared" si="9"/>
        <v>1.64</v>
      </c>
      <c r="S342" s="152">
        <f t="shared" si="10"/>
        <v>-1.64</v>
      </c>
    </row>
    <row r="343" ht="15.75" customHeight="1">
      <c r="B343" s="145">
        <v>341.0</v>
      </c>
      <c r="C343" s="6" t="str">
        <f t="shared" si="1"/>
        <v>0:0:00</v>
      </c>
      <c r="D343" s="154" t="str">
        <f t="shared" si="13"/>
        <v/>
      </c>
      <c r="E343" s="152">
        <f t="shared" si="3"/>
        <v>0</v>
      </c>
      <c r="F343" s="190"/>
      <c r="G343" s="191"/>
      <c r="H343" s="152">
        <f t="shared" si="14"/>
        <v>0</v>
      </c>
      <c r="I343" s="152">
        <f t="shared" si="11"/>
        <v>0</v>
      </c>
      <c r="J343" s="189"/>
      <c r="K343" s="192"/>
      <c r="L343" s="152">
        <f t="shared" si="5"/>
        <v>0</v>
      </c>
      <c r="M343" s="152">
        <f t="shared" si="12"/>
        <v>0</v>
      </c>
      <c r="N343" s="152">
        <f t="shared" si="6"/>
        <v>0</v>
      </c>
      <c r="O343" s="145">
        <f t="shared" si="7"/>
        <v>0</v>
      </c>
      <c r="Q343" s="152">
        <f t="shared" si="8"/>
        <v>0</v>
      </c>
      <c r="R343" s="152">
        <f t="shared" si="9"/>
        <v>1.64</v>
      </c>
      <c r="S343" s="152">
        <f t="shared" si="10"/>
        <v>-1.64</v>
      </c>
    </row>
    <row r="344" ht="15.75" customHeight="1">
      <c r="B344" s="145">
        <v>342.0</v>
      </c>
      <c r="C344" s="6" t="str">
        <f t="shared" si="1"/>
        <v>0:0:00</v>
      </c>
      <c r="D344" s="154" t="str">
        <f t="shared" si="13"/>
        <v/>
      </c>
      <c r="E344" s="152">
        <f t="shared" si="3"/>
        <v>0</v>
      </c>
      <c r="F344" s="190"/>
      <c r="G344" s="191"/>
      <c r="H344" s="152">
        <f t="shared" si="14"/>
        <v>0</v>
      </c>
      <c r="I344" s="152">
        <f t="shared" si="11"/>
        <v>0</v>
      </c>
      <c r="J344" s="189"/>
      <c r="K344" s="192"/>
      <c r="L344" s="152">
        <f t="shared" si="5"/>
        <v>0</v>
      </c>
      <c r="M344" s="152">
        <f t="shared" si="12"/>
        <v>0</v>
      </c>
      <c r="N344" s="152">
        <f t="shared" si="6"/>
        <v>0</v>
      </c>
      <c r="O344" s="145">
        <f t="shared" si="7"/>
        <v>0</v>
      </c>
      <c r="Q344" s="152">
        <f t="shared" si="8"/>
        <v>0</v>
      </c>
      <c r="R344" s="152">
        <f t="shared" si="9"/>
        <v>1.64</v>
      </c>
      <c r="S344" s="152">
        <f t="shared" si="10"/>
        <v>-1.64</v>
      </c>
    </row>
    <row r="345" ht="15.75" customHeight="1">
      <c r="B345" s="145">
        <v>343.0</v>
      </c>
      <c r="C345" s="6" t="str">
        <f t="shared" si="1"/>
        <v>0:0:00</v>
      </c>
      <c r="D345" s="154" t="str">
        <f t="shared" si="13"/>
        <v/>
      </c>
      <c r="E345" s="152">
        <f t="shared" si="3"/>
        <v>0</v>
      </c>
      <c r="F345" s="190"/>
      <c r="G345" s="191"/>
      <c r="H345" s="152">
        <f t="shared" si="14"/>
        <v>0</v>
      </c>
      <c r="I345" s="152">
        <f t="shared" si="11"/>
        <v>0</v>
      </c>
      <c r="J345" s="189"/>
      <c r="K345" s="192"/>
      <c r="L345" s="152">
        <f t="shared" si="5"/>
        <v>0</v>
      </c>
      <c r="M345" s="152">
        <f t="shared" si="12"/>
        <v>0</v>
      </c>
      <c r="N345" s="152">
        <f t="shared" si="6"/>
        <v>0</v>
      </c>
      <c r="O345" s="145">
        <f t="shared" si="7"/>
        <v>0</v>
      </c>
      <c r="Q345" s="152">
        <f t="shared" si="8"/>
        <v>0</v>
      </c>
      <c r="R345" s="152">
        <f t="shared" si="9"/>
        <v>1.64</v>
      </c>
      <c r="S345" s="152">
        <f t="shared" si="10"/>
        <v>-1.64</v>
      </c>
    </row>
    <row r="346" ht="15.75" customHeight="1">
      <c r="B346" s="145">
        <v>344.0</v>
      </c>
      <c r="C346" s="6" t="str">
        <f t="shared" si="1"/>
        <v>0:0:00</v>
      </c>
      <c r="D346" s="154" t="str">
        <f t="shared" si="13"/>
        <v/>
      </c>
      <c r="E346" s="152">
        <f t="shared" si="3"/>
        <v>0</v>
      </c>
      <c r="F346" s="190"/>
      <c r="G346" s="191"/>
      <c r="H346" s="152">
        <f t="shared" si="14"/>
        <v>0</v>
      </c>
      <c r="I346" s="152">
        <f t="shared" si="11"/>
        <v>0</v>
      </c>
      <c r="J346" s="189"/>
      <c r="K346" s="192"/>
      <c r="L346" s="152">
        <f t="shared" si="5"/>
        <v>0</v>
      </c>
      <c r="M346" s="152">
        <f t="shared" si="12"/>
        <v>0</v>
      </c>
      <c r="N346" s="152">
        <f t="shared" si="6"/>
        <v>0</v>
      </c>
      <c r="O346" s="145">
        <f t="shared" si="7"/>
        <v>0</v>
      </c>
      <c r="Q346" s="152">
        <f t="shared" si="8"/>
        <v>0</v>
      </c>
      <c r="R346" s="152">
        <f t="shared" si="9"/>
        <v>1.64</v>
      </c>
      <c r="S346" s="152">
        <f t="shared" si="10"/>
        <v>-1.64</v>
      </c>
    </row>
    <row r="347" ht="15.75" customHeight="1">
      <c r="B347" s="145">
        <v>345.0</v>
      </c>
      <c r="C347" s="6" t="str">
        <f t="shared" si="1"/>
        <v>0:0:00</v>
      </c>
      <c r="D347" s="154" t="str">
        <f t="shared" si="13"/>
        <v/>
      </c>
      <c r="E347" s="152">
        <f t="shared" si="3"/>
        <v>0</v>
      </c>
      <c r="F347" s="190"/>
      <c r="G347" s="191"/>
      <c r="H347" s="152">
        <f t="shared" si="14"/>
        <v>0</v>
      </c>
      <c r="I347" s="152">
        <f t="shared" si="11"/>
        <v>0</v>
      </c>
      <c r="J347" s="189"/>
      <c r="K347" s="192"/>
      <c r="L347" s="152">
        <f t="shared" si="5"/>
        <v>0</v>
      </c>
      <c r="M347" s="152">
        <f t="shared" si="12"/>
        <v>0</v>
      </c>
      <c r="N347" s="152">
        <f t="shared" si="6"/>
        <v>0</v>
      </c>
      <c r="O347" s="145">
        <f t="shared" si="7"/>
        <v>0</v>
      </c>
      <c r="Q347" s="152">
        <f t="shared" si="8"/>
        <v>0</v>
      </c>
      <c r="R347" s="152">
        <f t="shared" si="9"/>
        <v>1.64</v>
      </c>
      <c r="S347" s="152">
        <f t="shared" si="10"/>
        <v>-1.64</v>
      </c>
    </row>
    <row r="348" ht="15.75" customHeight="1">
      <c r="B348" s="145">
        <v>346.0</v>
      </c>
      <c r="C348" s="6" t="str">
        <f t="shared" si="1"/>
        <v>0:0:00</v>
      </c>
      <c r="D348" s="154" t="str">
        <f t="shared" si="13"/>
        <v/>
      </c>
      <c r="E348" s="152">
        <f t="shared" si="3"/>
        <v>0</v>
      </c>
      <c r="F348" s="190"/>
      <c r="G348" s="191"/>
      <c r="H348" s="152">
        <f t="shared" si="14"/>
        <v>0</v>
      </c>
      <c r="I348" s="152">
        <f t="shared" si="11"/>
        <v>0</v>
      </c>
      <c r="J348" s="189"/>
      <c r="K348" s="192"/>
      <c r="L348" s="152">
        <f t="shared" si="5"/>
        <v>0</v>
      </c>
      <c r="M348" s="152">
        <f t="shared" si="12"/>
        <v>0</v>
      </c>
      <c r="N348" s="152">
        <f t="shared" si="6"/>
        <v>0</v>
      </c>
      <c r="O348" s="145">
        <f t="shared" si="7"/>
        <v>0</v>
      </c>
      <c r="Q348" s="152">
        <f t="shared" si="8"/>
        <v>0</v>
      </c>
      <c r="R348" s="152">
        <f t="shared" si="9"/>
        <v>1.64</v>
      </c>
      <c r="S348" s="152">
        <f t="shared" si="10"/>
        <v>-1.64</v>
      </c>
    </row>
    <row r="349" ht="15.75" customHeight="1">
      <c r="B349" s="145">
        <v>347.0</v>
      </c>
      <c r="C349" s="6" t="str">
        <f t="shared" si="1"/>
        <v>0:0:00</v>
      </c>
      <c r="D349" s="154" t="str">
        <f t="shared" si="13"/>
        <v/>
      </c>
      <c r="E349" s="152">
        <f t="shared" si="3"/>
        <v>0</v>
      </c>
      <c r="F349" s="190"/>
      <c r="G349" s="191"/>
      <c r="H349" s="152">
        <f t="shared" si="14"/>
        <v>0</v>
      </c>
      <c r="I349" s="152">
        <f t="shared" si="11"/>
        <v>0</v>
      </c>
      <c r="J349" s="189"/>
      <c r="K349" s="192"/>
      <c r="L349" s="152">
        <f t="shared" si="5"/>
        <v>0</v>
      </c>
      <c r="M349" s="152">
        <f t="shared" si="12"/>
        <v>0</v>
      </c>
      <c r="N349" s="152">
        <f t="shared" si="6"/>
        <v>0</v>
      </c>
      <c r="O349" s="145">
        <f t="shared" si="7"/>
        <v>0</v>
      </c>
      <c r="Q349" s="152">
        <f t="shared" si="8"/>
        <v>0</v>
      </c>
      <c r="R349" s="152">
        <f t="shared" si="9"/>
        <v>1.64</v>
      </c>
      <c r="S349" s="152">
        <f t="shared" si="10"/>
        <v>-1.64</v>
      </c>
    </row>
    <row r="350" ht="15.75" customHeight="1">
      <c r="B350" s="145">
        <v>348.0</v>
      </c>
      <c r="C350" s="6" t="str">
        <f t="shared" si="1"/>
        <v>0:0:00</v>
      </c>
      <c r="D350" s="154" t="str">
        <f t="shared" si="13"/>
        <v/>
      </c>
      <c r="E350" s="152">
        <f t="shared" si="3"/>
        <v>0</v>
      </c>
      <c r="F350" s="190"/>
      <c r="G350" s="191"/>
      <c r="H350" s="152">
        <f t="shared" si="14"/>
        <v>0</v>
      </c>
      <c r="I350" s="152">
        <f t="shared" si="11"/>
        <v>0</v>
      </c>
      <c r="J350" s="189"/>
      <c r="K350" s="192"/>
      <c r="L350" s="152">
        <f t="shared" si="5"/>
        <v>0</v>
      </c>
      <c r="M350" s="152">
        <f t="shared" si="12"/>
        <v>0</v>
      </c>
      <c r="N350" s="152">
        <f t="shared" si="6"/>
        <v>0</v>
      </c>
      <c r="O350" s="145">
        <f t="shared" si="7"/>
        <v>0</v>
      </c>
      <c r="Q350" s="152">
        <f t="shared" si="8"/>
        <v>0</v>
      </c>
      <c r="R350" s="152">
        <f t="shared" si="9"/>
        <v>1.64</v>
      </c>
      <c r="S350" s="152">
        <f t="shared" si="10"/>
        <v>-1.64</v>
      </c>
    </row>
    <row r="351" ht="15.75" customHeight="1">
      <c r="B351" s="145">
        <v>349.0</v>
      </c>
      <c r="C351" s="6" t="str">
        <f t="shared" si="1"/>
        <v>0:0:00</v>
      </c>
      <c r="D351" s="154" t="str">
        <f t="shared" si="13"/>
        <v/>
      </c>
      <c r="E351" s="152">
        <f t="shared" si="3"/>
        <v>0</v>
      </c>
      <c r="F351" s="190"/>
      <c r="G351" s="191"/>
      <c r="H351" s="152">
        <f t="shared" si="14"/>
        <v>0</v>
      </c>
      <c r="I351" s="152">
        <f t="shared" si="11"/>
        <v>0</v>
      </c>
      <c r="J351" s="189"/>
      <c r="K351" s="192"/>
      <c r="L351" s="152">
        <f t="shared" si="5"/>
        <v>0</v>
      </c>
      <c r="M351" s="152">
        <f t="shared" si="12"/>
        <v>0</v>
      </c>
      <c r="N351" s="152">
        <f t="shared" si="6"/>
        <v>0</v>
      </c>
      <c r="O351" s="145">
        <f t="shared" si="7"/>
        <v>0</v>
      </c>
      <c r="Q351" s="152">
        <f t="shared" si="8"/>
        <v>0</v>
      </c>
      <c r="R351" s="152">
        <f t="shared" si="9"/>
        <v>1.64</v>
      </c>
      <c r="S351" s="152">
        <f t="shared" si="10"/>
        <v>-1.64</v>
      </c>
    </row>
    <row r="352" ht="15.75" customHeight="1">
      <c r="B352" s="145">
        <v>350.0</v>
      </c>
      <c r="C352" s="6" t="str">
        <f t="shared" si="1"/>
        <v>0:0:00</v>
      </c>
      <c r="D352" s="154" t="str">
        <f t="shared" si="13"/>
        <v/>
      </c>
      <c r="E352" s="152">
        <f t="shared" si="3"/>
        <v>0</v>
      </c>
      <c r="F352" s="190"/>
      <c r="G352" s="191"/>
      <c r="H352" s="152">
        <f t="shared" si="14"/>
        <v>0</v>
      </c>
      <c r="I352" s="152">
        <f t="shared" si="11"/>
        <v>0</v>
      </c>
      <c r="J352" s="189"/>
      <c r="K352" s="192"/>
      <c r="L352" s="152">
        <f t="shared" si="5"/>
        <v>0</v>
      </c>
      <c r="M352" s="152">
        <f t="shared" si="12"/>
        <v>0</v>
      </c>
      <c r="N352" s="152">
        <f t="shared" si="6"/>
        <v>0</v>
      </c>
      <c r="O352" s="145">
        <f t="shared" si="7"/>
        <v>0</v>
      </c>
      <c r="Q352" s="152">
        <f t="shared" si="8"/>
        <v>0</v>
      </c>
      <c r="R352" s="152">
        <f t="shared" si="9"/>
        <v>1.64</v>
      </c>
      <c r="S352" s="152">
        <f t="shared" si="10"/>
        <v>-1.64</v>
      </c>
    </row>
    <row r="353" ht="15.75" customHeight="1">
      <c r="B353" s="145">
        <v>351.0</v>
      </c>
      <c r="C353" s="6" t="str">
        <f t="shared" si="1"/>
        <v>0:0:00</v>
      </c>
      <c r="D353" s="154" t="str">
        <f t="shared" si="13"/>
        <v/>
      </c>
      <c r="E353" s="152">
        <f t="shared" si="3"/>
        <v>0</v>
      </c>
      <c r="F353" s="190"/>
      <c r="G353" s="191"/>
      <c r="H353" s="152">
        <f t="shared" si="14"/>
        <v>0</v>
      </c>
      <c r="I353" s="152">
        <f t="shared" si="11"/>
        <v>0</v>
      </c>
      <c r="J353" s="189"/>
      <c r="K353" s="192"/>
      <c r="L353" s="152">
        <f t="shared" si="5"/>
        <v>0</v>
      </c>
      <c r="M353" s="152">
        <f t="shared" si="12"/>
        <v>0</v>
      </c>
      <c r="N353" s="152">
        <f t="shared" si="6"/>
        <v>0</v>
      </c>
      <c r="O353" s="145">
        <f t="shared" si="7"/>
        <v>0</v>
      </c>
      <c r="Q353" s="152">
        <f t="shared" si="8"/>
        <v>0</v>
      </c>
      <c r="R353" s="152">
        <f t="shared" si="9"/>
        <v>1.64</v>
      </c>
      <c r="S353" s="152">
        <f t="shared" si="10"/>
        <v>-1.64</v>
      </c>
    </row>
    <row r="354" ht="15.75" customHeight="1">
      <c r="B354" s="145">
        <v>352.0</v>
      </c>
      <c r="C354" s="6" t="str">
        <f t="shared" si="1"/>
        <v>0:0:00</v>
      </c>
      <c r="D354" s="154" t="str">
        <f t="shared" si="13"/>
        <v/>
      </c>
      <c r="E354" s="152">
        <f t="shared" si="3"/>
        <v>0</v>
      </c>
      <c r="F354" s="190"/>
      <c r="G354" s="191"/>
      <c r="H354" s="152">
        <f t="shared" si="14"/>
        <v>0</v>
      </c>
      <c r="I354" s="152">
        <f t="shared" si="11"/>
        <v>0</v>
      </c>
      <c r="J354" s="189"/>
      <c r="K354" s="192"/>
      <c r="L354" s="152">
        <f t="shared" si="5"/>
        <v>0</v>
      </c>
      <c r="M354" s="152">
        <f t="shared" si="12"/>
        <v>0</v>
      </c>
      <c r="N354" s="152">
        <f t="shared" si="6"/>
        <v>0</v>
      </c>
      <c r="O354" s="145">
        <f t="shared" si="7"/>
        <v>0</v>
      </c>
      <c r="Q354" s="152">
        <f t="shared" si="8"/>
        <v>0</v>
      </c>
      <c r="R354" s="152">
        <f t="shared" si="9"/>
        <v>1.64</v>
      </c>
      <c r="S354" s="152">
        <f t="shared" si="10"/>
        <v>-1.64</v>
      </c>
    </row>
    <row r="355" ht="15.75" customHeight="1">
      <c r="B355" s="145">
        <v>353.0</v>
      </c>
      <c r="C355" s="6" t="str">
        <f t="shared" si="1"/>
        <v>0:0:00</v>
      </c>
      <c r="D355" s="154" t="str">
        <f t="shared" si="13"/>
        <v/>
      </c>
      <c r="E355" s="152">
        <f t="shared" si="3"/>
        <v>0</v>
      </c>
      <c r="F355" s="190"/>
      <c r="G355" s="191"/>
      <c r="H355" s="152">
        <f t="shared" si="14"/>
        <v>0</v>
      </c>
      <c r="I355" s="152">
        <f t="shared" si="11"/>
        <v>0</v>
      </c>
      <c r="J355" s="189"/>
      <c r="K355" s="192"/>
      <c r="L355" s="152">
        <f t="shared" si="5"/>
        <v>0</v>
      </c>
      <c r="M355" s="152">
        <f t="shared" si="12"/>
        <v>0</v>
      </c>
      <c r="N355" s="152">
        <f t="shared" si="6"/>
        <v>0</v>
      </c>
      <c r="O355" s="145">
        <f t="shared" si="7"/>
        <v>0</v>
      </c>
      <c r="Q355" s="152">
        <f t="shared" si="8"/>
        <v>0</v>
      </c>
      <c r="R355" s="152">
        <f t="shared" si="9"/>
        <v>1.64</v>
      </c>
      <c r="S355" s="152">
        <f t="shared" si="10"/>
        <v>-1.64</v>
      </c>
    </row>
    <row r="356" ht="15.75" customHeight="1">
      <c r="B356" s="145">
        <v>354.0</v>
      </c>
      <c r="C356" s="6" t="str">
        <f t="shared" si="1"/>
        <v>0:0:00</v>
      </c>
      <c r="D356" s="154" t="str">
        <f t="shared" si="13"/>
        <v/>
      </c>
      <c r="E356" s="152">
        <f t="shared" si="3"/>
        <v>0</v>
      </c>
      <c r="F356" s="190"/>
      <c r="G356" s="191"/>
      <c r="H356" s="152">
        <f t="shared" si="14"/>
        <v>0</v>
      </c>
      <c r="I356" s="152">
        <f t="shared" si="11"/>
        <v>0</v>
      </c>
      <c r="J356" s="189"/>
      <c r="K356" s="192"/>
      <c r="L356" s="152">
        <f t="shared" si="5"/>
        <v>0</v>
      </c>
      <c r="M356" s="152">
        <f t="shared" si="12"/>
        <v>0</v>
      </c>
      <c r="N356" s="152">
        <f t="shared" si="6"/>
        <v>0</v>
      </c>
      <c r="O356" s="145">
        <f t="shared" si="7"/>
        <v>0</v>
      </c>
      <c r="Q356" s="152">
        <f t="shared" si="8"/>
        <v>0</v>
      </c>
      <c r="R356" s="152">
        <f t="shared" si="9"/>
        <v>1.64</v>
      </c>
      <c r="S356" s="152">
        <f t="shared" si="10"/>
        <v>-1.64</v>
      </c>
    </row>
    <row r="357" ht="15.75" customHeight="1">
      <c r="B357" s="145">
        <v>355.0</v>
      </c>
      <c r="C357" s="6" t="str">
        <f t="shared" si="1"/>
        <v>0:0:00</v>
      </c>
      <c r="D357" s="154" t="str">
        <f t="shared" si="13"/>
        <v/>
      </c>
      <c r="E357" s="152">
        <f t="shared" si="3"/>
        <v>0</v>
      </c>
      <c r="F357" s="190"/>
      <c r="G357" s="191"/>
      <c r="H357" s="152">
        <f t="shared" si="14"/>
        <v>0</v>
      </c>
      <c r="I357" s="152">
        <f t="shared" si="11"/>
        <v>0</v>
      </c>
      <c r="J357" s="189"/>
      <c r="K357" s="192"/>
      <c r="L357" s="152">
        <f t="shared" si="5"/>
        <v>0</v>
      </c>
      <c r="M357" s="152">
        <f t="shared" si="12"/>
        <v>0</v>
      </c>
      <c r="N357" s="152">
        <f t="shared" si="6"/>
        <v>0</v>
      </c>
      <c r="O357" s="145">
        <f t="shared" si="7"/>
        <v>0</v>
      </c>
      <c r="Q357" s="152">
        <f t="shared" si="8"/>
        <v>0</v>
      </c>
      <c r="R357" s="152">
        <f t="shared" si="9"/>
        <v>1.64</v>
      </c>
      <c r="S357" s="152">
        <f t="shared" si="10"/>
        <v>-1.64</v>
      </c>
    </row>
    <row r="358" ht="15.75" customHeight="1">
      <c r="B358" s="145">
        <v>356.0</v>
      </c>
      <c r="C358" s="6" t="str">
        <f t="shared" si="1"/>
        <v>0:0:00</v>
      </c>
      <c r="D358" s="154" t="str">
        <f t="shared" si="13"/>
        <v/>
      </c>
      <c r="E358" s="152">
        <f t="shared" si="3"/>
        <v>0</v>
      </c>
      <c r="F358" s="190"/>
      <c r="G358" s="191"/>
      <c r="H358" s="152">
        <f t="shared" si="14"/>
        <v>0</v>
      </c>
      <c r="I358" s="152">
        <f t="shared" si="11"/>
        <v>0</v>
      </c>
      <c r="J358" s="189"/>
      <c r="K358" s="192"/>
      <c r="L358" s="152">
        <f t="shared" si="5"/>
        <v>0</v>
      </c>
      <c r="M358" s="152">
        <f t="shared" si="12"/>
        <v>0</v>
      </c>
      <c r="N358" s="152">
        <f t="shared" si="6"/>
        <v>0</v>
      </c>
      <c r="O358" s="145">
        <f t="shared" si="7"/>
        <v>0</v>
      </c>
      <c r="Q358" s="152">
        <f t="shared" si="8"/>
        <v>0</v>
      </c>
      <c r="R358" s="152">
        <f t="shared" si="9"/>
        <v>1.64</v>
      </c>
      <c r="S358" s="152">
        <f t="shared" si="10"/>
        <v>-1.64</v>
      </c>
    </row>
    <row r="359" ht="15.75" customHeight="1">
      <c r="B359" s="145">
        <v>357.0</v>
      </c>
      <c r="C359" s="6" t="str">
        <f t="shared" si="1"/>
        <v>0:0:00</v>
      </c>
      <c r="D359" s="154" t="str">
        <f t="shared" si="13"/>
        <v/>
      </c>
      <c r="E359" s="152">
        <f t="shared" si="3"/>
        <v>0</v>
      </c>
      <c r="F359" s="190"/>
      <c r="G359" s="191"/>
      <c r="H359" s="152">
        <f t="shared" si="14"/>
        <v>0</v>
      </c>
      <c r="I359" s="152">
        <f t="shared" si="11"/>
        <v>0</v>
      </c>
      <c r="J359" s="189"/>
      <c r="K359" s="192"/>
      <c r="L359" s="152">
        <f t="shared" si="5"/>
        <v>0</v>
      </c>
      <c r="M359" s="152">
        <f t="shared" si="12"/>
        <v>0</v>
      </c>
      <c r="N359" s="152">
        <f t="shared" si="6"/>
        <v>0</v>
      </c>
      <c r="O359" s="145">
        <f t="shared" si="7"/>
        <v>0</v>
      </c>
      <c r="Q359" s="152">
        <f t="shared" si="8"/>
        <v>0</v>
      </c>
      <c r="R359" s="152">
        <f t="shared" si="9"/>
        <v>1.64</v>
      </c>
      <c r="S359" s="152">
        <f t="shared" si="10"/>
        <v>-1.64</v>
      </c>
    </row>
    <row r="360" ht="15.75" customHeight="1">
      <c r="B360" s="145">
        <v>358.0</v>
      </c>
      <c r="C360" s="6" t="str">
        <f t="shared" si="1"/>
        <v>0:0:00</v>
      </c>
      <c r="D360" s="154" t="str">
        <f t="shared" si="13"/>
        <v/>
      </c>
      <c r="E360" s="152">
        <f t="shared" si="3"/>
        <v>0</v>
      </c>
      <c r="F360" s="190"/>
      <c r="G360" s="191"/>
      <c r="H360" s="152">
        <f t="shared" si="14"/>
        <v>0</v>
      </c>
      <c r="I360" s="152">
        <f t="shared" si="11"/>
        <v>0</v>
      </c>
      <c r="J360" s="189"/>
      <c r="K360" s="192"/>
      <c r="L360" s="152">
        <f t="shared" si="5"/>
        <v>0</v>
      </c>
      <c r="M360" s="152">
        <f t="shared" si="12"/>
        <v>0</v>
      </c>
      <c r="N360" s="152">
        <f t="shared" si="6"/>
        <v>0</v>
      </c>
      <c r="O360" s="145">
        <f t="shared" si="7"/>
        <v>0</v>
      </c>
      <c r="Q360" s="152">
        <f t="shared" si="8"/>
        <v>0</v>
      </c>
      <c r="R360" s="152">
        <f t="shared" si="9"/>
        <v>1.64</v>
      </c>
      <c r="S360" s="152">
        <f t="shared" si="10"/>
        <v>-1.64</v>
      </c>
    </row>
    <row r="361" ht="15.75" customHeight="1">
      <c r="B361" s="145">
        <v>359.0</v>
      </c>
      <c r="C361" s="6" t="str">
        <f t="shared" si="1"/>
        <v>0:0:00</v>
      </c>
      <c r="D361" s="154" t="str">
        <f t="shared" si="13"/>
        <v/>
      </c>
      <c r="E361" s="152">
        <f t="shared" si="3"/>
        <v>0</v>
      </c>
      <c r="F361" s="190"/>
      <c r="G361" s="191"/>
      <c r="H361" s="152">
        <f t="shared" si="14"/>
        <v>0</v>
      </c>
      <c r="I361" s="152">
        <f t="shared" si="11"/>
        <v>0</v>
      </c>
      <c r="J361" s="189"/>
      <c r="K361" s="192"/>
      <c r="L361" s="152">
        <f t="shared" si="5"/>
        <v>0</v>
      </c>
      <c r="M361" s="152">
        <f t="shared" si="12"/>
        <v>0</v>
      </c>
      <c r="N361" s="152">
        <f t="shared" si="6"/>
        <v>0</v>
      </c>
      <c r="O361" s="145">
        <f t="shared" si="7"/>
        <v>0</v>
      </c>
      <c r="Q361" s="152">
        <f t="shared" si="8"/>
        <v>0</v>
      </c>
      <c r="R361" s="152">
        <f t="shared" si="9"/>
        <v>1.64</v>
      </c>
      <c r="S361" s="152">
        <f t="shared" si="10"/>
        <v>-1.64</v>
      </c>
    </row>
    <row r="362" ht="15.75" customHeight="1">
      <c r="B362" s="145">
        <v>360.0</v>
      </c>
      <c r="C362" s="6" t="str">
        <f t="shared" si="1"/>
        <v>0:0:00</v>
      </c>
      <c r="D362" s="154" t="str">
        <f t="shared" si="13"/>
        <v/>
      </c>
      <c r="E362" s="152">
        <f t="shared" si="3"/>
        <v>0</v>
      </c>
      <c r="F362" s="190"/>
      <c r="G362" s="191"/>
      <c r="H362" s="152">
        <f t="shared" si="14"/>
        <v>0</v>
      </c>
      <c r="I362" s="152">
        <f t="shared" si="11"/>
        <v>0</v>
      </c>
      <c r="J362" s="189"/>
      <c r="K362" s="192"/>
      <c r="L362" s="152">
        <f t="shared" si="5"/>
        <v>0</v>
      </c>
      <c r="M362" s="152">
        <f t="shared" si="12"/>
        <v>0</v>
      </c>
      <c r="N362" s="152">
        <f t="shared" si="6"/>
        <v>0</v>
      </c>
      <c r="O362" s="145">
        <f t="shared" si="7"/>
        <v>0</v>
      </c>
      <c r="Q362" s="152">
        <f t="shared" si="8"/>
        <v>0</v>
      </c>
      <c r="R362" s="152">
        <f t="shared" si="9"/>
        <v>1.64</v>
      </c>
      <c r="S362" s="152">
        <f t="shared" si="10"/>
        <v>-1.64</v>
      </c>
    </row>
    <row r="363" ht="15.75" customHeight="1">
      <c r="B363" s="145">
        <v>361.0</v>
      </c>
      <c r="C363" s="6" t="str">
        <f t="shared" si="1"/>
        <v>0:0:00</v>
      </c>
      <c r="D363" s="154" t="str">
        <f t="shared" si="13"/>
        <v/>
      </c>
      <c r="E363" s="152">
        <f t="shared" si="3"/>
        <v>0</v>
      </c>
      <c r="F363" s="190"/>
      <c r="G363" s="191"/>
      <c r="H363" s="152">
        <f t="shared" si="14"/>
        <v>0</v>
      </c>
      <c r="I363" s="152">
        <f t="shared" si="11"/>
        <v>0</v>
      </c>
      <c r="J363" s="189"/>
      <c r="K363" s="192"/>
      <c r="L363" s="152">
        <f t="shared" si="5"/>
        <v>0</v>
      </c>
      <c r="M363" s="152">
        <f t="shared" si="12"/>
        <v>0</v>
      </c>
      <c r="N363" s="152">
        <f t="shared" si="6"/>
        <v>0</v>
      </c>
      <c r="O363" s="145">
        <f t="shared" si="7"/>
        <v>0</v>
      </c>
      <c r="Q363" s="152">
        <f t="shared" si="8"/>
        <v>0</v>
      </c>
      <c r="R363" s="152">
        <f t="shared" si="9"/>
        <v>1.64</v>
      </c>
      <c r="S363" s="152">
        <f t="shared" si="10"/>
        <v>-1.64</v>
      </c>
    </row>
    <row r="364" ht="15.75" customHeight="1">
      <c r="B364" s="145">
        <v>362.0</v>
      </c>
      <c r="C364" s="6" t="str">
        <f t="shared" si="1"/>
        <v>0:0:00</v>
      </c>
      <c r="D364" s="154" t="str">
        <f t="shared" si="13"/>
        <v/>
      </c>
      <c r="E364" s="152">
        <f t="shared" si="3"/>
        <v>0</v>
      </c>
      <c r="F364" s="190"/>
      <c r="G364" s="191"/>
      <c r="H364" s="152">
        <f t="shared" si="14"/>
        <v>0</v>
      </c>
      <c r="I364" s="152">
        <f t="shared" si="11"/>
        <v>0</v>
      </c>
      <c r="J364" s="189"/>
      <c r="K364" s="192"/>
      <c r="L364" s="152">
        <f t="shared" si="5"/>
        <v>0</v>
      </c>
      <c r="M364" s="152">
        <f t="shared" si="12"/>
        <v>0</v>
      </c>
      <c r="N364" s="152">
        <f t="shared" si="6"/>
        <v>0</v>
      </c>
      <c r="O364" s="145">
        <f t="shared" si="7"/>
        <v>0</v>
      </c>
      <c r="Q364" s="152">
        <f t="shared" si="8"/>
        <v>0</v>
      </c>
      <c r="R364" s="152">
        <f t="shared" si="9"/>
        <v>1.64</v>
      </c>
      <c r="S364" s="152">
        <f t="shared" si="10"/>
        <v>-1.64</v>
      </c>
    </row>
    <row r="365" ht="15.75" customHeight="1">
      <c r="B365" s="145">
        <v>363.0</v>
      </c>
      <c r="C365" s="6" t="str">
        <f t="shared" si="1"/>
        <v>0:0:00</v>
      </c>
      <c r="D365" s="154" t="str">
        <f t="shared" si="13"/>
        <v/>
      </c>
      <c r="E365" s="152">
        <f t="shared" si="3"/>
        <v>0</v>
      </c>
      <c r="F365" s="190"/>
      <c r="G365" s="191"/>
      <c r="H365" s="152">
        <f t="shared" si="14"/>
        <v>0</v>
      </c>
      <c r="I365" s="152">
        <f t="shared" si="11"/>
        <v>0</v>
      </c>
      <c r="J365" s="189"/>
      <c r="K365" s="192"/>
      <c r="L365" s="152">
        <f t="shared" si="5"/>
        <v>0</v>
      </c>
      <c r="M365" s="152">
        <f t="shared" si="12"/>
        <v>0</v>
      </c>
      <c r="N365" s="152">
        <f t="shared" si="6"/>
        <v>0</v>
      </c>
      <c r="O365" s="145">
        <f t="shared" si="7"/>
        <v>0</v>
      </c>
      <c r="Q365" s="152">
        <f t="shared" si="8"/>
        <v>0</v>
      </c>
      <c r="R365" s="152">
        <f t="shared" si="9"/>
        <v>1.64</v>
      </c>
      <c r="S365" s="152">
        <f t="shared" si="10"/>
        <v>-1.64</v>
      </c>
    </row>
    <row r="366" ht="15.75" customHeight="1">
      <c r="B366" s="145">
        <v>364.0</v>
      </c>
      <c r="C366" s="6" t="str">
        <f t="shared" si="1"/>
        <v>0:0:00</v>
      </c>
      <c r="D366" s="154" t="str">
        <f t="shared" si="13"/>
        <v/>
      </c>
      <c r="E366" s="152">
        <f t="shared" si="3"/>
        <v>0</v>
      </c>
      <c r="F366" s="190"/>
      <c r="G366" s="191"/>
      <c r="H366" s="152">
        <f t="shared" si="14"/>
        <v>0</v>
      </c>
      <c r="I366" s="152">
        <f t="shared" si="11"/>
        <v>0</v>
      </c>
      <c r="J366" s="189"/>
      <c r="K366" s="192"/>
      <c r="L366" s="152">
        <f t="shared" si="5"/>
        <v>0</v>
      </c>
      <c r="M366" s="152">
        <f t="shared" si="12"/>
        <v>0</v>
      </c>
      <c r="N366" s="152">
        <f t="shared" si="6"/>
        <v>0</v>
      </c>
      <c r="O366" s="145">
        <f t="shared" si="7"/>
        <v>0</v>
      </c>
      <c r="Q366" s="152">
        <f t="shared" si="8"/>
        <v>0</v>
      </c>
      <c r="R366" s="152">
        <f t="shared" si="9"/>
        <v>1.64</v>
      </c>
      <c r="S366" s="152">
        <f t="shared" si="10"/>
        <v>-1.64</v>
      </c>
    </row>
    <row r="367" ht="15.75" customHeight="1">
      <c r="B367" s="145">
        <v>365.0</v>
      </c>
      <c r="C367" s="6" t="str">
        <f t="shared" si="1"/>
        <v>0:0:00</v>
      </c>
      <c r="D367" s="154" t="str">
        <f t="shared" si="13"/>
        <v/>
      </c>
      <c r="E367" s="152">
        <f t="shared" si="3"/>
        <v>0</v>
      </c>
      <c r="F367" s="190"/>
      <c r="G367" s="191"/>
      <c r="H367" s="152">
        <f t="shared" si="14"/>
        <v>0</v>
      </c>
      <c r="I367" s="152">
        <f t="shared" si="11"/>
        <v>0</v>
      </c>
      <c r="J367" s="189"/>
      <c r="K367" s="192"/>
      <c r="L367" s="152">
        <f t="shared" si="5"/>
        <v>0</v>
      </c>
      <c r="M367" s="152">
        <f t="shared" si="12"/>
        <v>0</v>
      </c>
      <c r="N367" s="152">
        <f t="shared" si="6"/>
        <v>0</v>
      </c>
      <c r="O367" s="145">
        <f t="shared" si="7"/>
        <v>0</v>
      </c>
      <c r="Q367" s="152">
        <f t="shared" si="8"/>
        <v>0</v>
      </c>
      <c r="R367" s="152">
        <f t="shared" si="9"/>
        <v>1.64</v>
      </c>
      <c r="S367" s="152">
        <f t="shared" si="10"/>
        <v>-1.64</v>
      </c>
    </row>
    <row r="368" ht="15.75" customHeight="1">
      <c r="B368" s="145">
        <v>366.0</v>
      </c>
      <c r="C368" s="6" t="str">
        <f t="shared" si="1"/>
        <v>0:0:00</v>
      </c>
      <c r="D368" s="154" t="str">
        <f t="shared" si="13"/>
        <v/>
      </c>
      <c r="E368" s="152">
        <f t="shared" si="3"/>
        <v>0</v>
      </c>
      <c r="F368" s="190"/>
      <c r="G368" s="191"/>
      <c r="H368" s="152">
        <f t="shared" si="14"/>
        <v>0</v>
      </c>
      <c r="I368" s="152">
        <f t="shared" si="11"/>
        <v>0</v>
      </c>
      <c r="J368" s="189"/>
      <c r="K368" s="192"/>
      <c r="L368" s="152">
        <f t="shared" si="5"/>
        <v>0</v>
      </c>
      <c r="M368" s="152">
        <f t="shared" si="12"/>
        <v>0</v>
      </c>
      <c r="N368" s="152">
        <f t="shared" si="6"/>
        <v>0</v>
      </c>
      <c r="O368" s="145">
        <f t="shared" si="7"/>
        <v>0</v>
      </c>
      <c r="Q368" s="152">
        <f t="shared" si="8"/>
        <v>0</v>
      </c>
      <c r="R368" s="152">
        <f t="shared" si="9"/>
        <v>1.64</v>
      </c>
      <c r="S368" s="152">
        <f t="shared" si="10"/>
        <v>-1.64</v>
      </c>
    </row>
    <row r="369" ht="15.75" customHeight="1">
      <c r="B369" s="145">
        <v>367.0</v>
      </c>
      <c r="C369" s="6" t="str">
        <f t="shared" si="1"/>
        <v>0:0:00</v>
      </c>
      <c r="D369" s="154" t="str">
        <f t="shared" si="13"/>
        <v/>
      </c>
      <c r="E369" s="152">
        <f t="shared" si="3"/>
        <v>0</v>
      </c>
      <c r="F369" s="190"/>
      <c r="G369" s="191"/>
      <c r="H369" s="152">
        <f t="shared" si="14"/>
        <v>0</v>
      </c>
      <c r="I369" s="152">
        <f t="shared" si="11"/>
        <v>0</v>
      </c>
      <c r="J369" s="189"/>
      <c r="K369" s="192"/>
      <c r="L369" s="152">
        <f t="shared" si="5"/>
        <v>0</v>
      </c>
      <c r="M369" s="152">
        <f t="shared" si="12"/>
        <v>0</v>
      </c>
      <c r="N369" s="152">
        <f t="shared" si="6"/>
        <v>0</v>
      </c>
      <c r="O369" s="145">
        <f t="shared" si="7"/>
        <v>0</v>
      </c>
      <c r="Q369" s="152">
        <f t="shared" si="8"/>
        <v>0</v>
      </c>
      <c r="R369" s="152">
        <f t="shared" si="9"/>
        <v>1.64</v>
      </c>
      <c r="S369" s="152">
        <f t="shared" si="10"/>
        <v>-1.64</v>
      </c>
    </row>
    <row r="370" ht="15.75" customHeight="1">
      <c r="B370" s="145">
        <v>368.0</v>
      </c>
      <c r="C370" s="6" t="str">
        <f t="shared" si="1"/>
        <v>0:0:00</v>
      </c>
      <c r="D370" s="154" t="str">
        <f t="shared" si="13"/>
        <v/>
      </c>
      <c r="E370" s="152">
        <f t="shared" si="3"/>
        <v>0</v>
      </c>
      <c r="F370" s="190"/>
      <c r="G370" s="191"/>
      <c r="H370" s="152">
        <f t="shared" si="14"/>
        <v>0</v>
      </c>
      <c r="I370" s="152">
        <f t="shared" si="11"/>
        <v>0</v>
      </c>
      <c r="J370" s="189"/>
      <c r="K370" s="192"/>
      <c r="L370" s="152">
        <f t="shared" si="5"/>
        <v>0</v>
      </c>
      <c r="M370" s="152">
        <f t="shared" si="12"/>
        <v>0</v>
      </c>
      <c r="N370" s="152">
        <f t="shared" si="6"/>
        <v>0</v>
      </c>
      <c r="O370" s="145">
        <f t="shared" si="7"/>
        <v>0</v>
      </c>
      <c r="Q370" s="152">
        <f t="shared" si="8"/>
        <v>0</v>
      </c>
      <c r="R370" s="152">
        <f t="shared" si="9"/>
        <v>1.64</v>
      </c>
      <c r="S370" s="152">
        <f t="shared" si="10"/>
        <v>-1.64</v>
      </c>
    </row>
    <row r="371" ht="15.75" customHeight="1">
      <c r="B371" s="145">
        <v>369.0</v>
      </c>
      <c r="C371" s="6" t="str">
        <f t="shared" si="1"/>
        <v>0:0:00</v>
      </c>
      <c r="D371" s="154" t="str">
        <f t="shared" si="13"/>
        <v/>
      </c>
      <c r="E371" s="152">
        <f t="shared" si="3"/>
        <v>0</v>
      </c>
      <c r="F371" s="190"/>
      <c r="G371" s="191"/>
      <c r="H371" s="152">
        <f t="shared" si="14"/>
        <v>0</v>
      </c>
      <c r="I371" s="152">
        <f t="shared" si="11"/>
        <v>0</v>
      </c>
      <c r="J371" s="189"/>
      <c r="K371" s="192"/>
      <c r="L371" s="152">
        <f t="shared" si="5"/>
        <v>0</v>
      </c>
      <c r="M371" s="152">
        <f t="shared" si="12"/>
        <v>0</v>
      </c>
      <c r="N371" s="152">
        <f t="shared" si="6"/>
        <v>0</v>
      </c>
      <c r="O371" s="145">
        <f t="shared" si="7"/>
        <v>0</v>
      </c>
      <c r="Q371" s="152">
        <f t="shared" si="8"/>
        <v>0</v>
      </c>
      <c r="R371" s="152">
        <f t="shared" si="9"/>
        <v>1.64</v>
      </c>
      <c r="S371" s="152">
        <f t="shared" si="10"/>
        <v>-1.64</v>
      </c>
    </row>
    <row r="372" ht="15.75" customHeight="1">
      <c r="B372" s="145">
        <v>370.0</v>
      </c>
      <c r="C372" s="6" t="str">
        <f t="shared" si="1"/>
        <v>0:0:00</v>
      </c>
      <c r="D372" s="154" t="str">
        <f t="shared" si="13"/>
        <v/>
      </c>
      <c r="E372" s="152">
        <f t="shared" si="3"/>
        <v>0</v>
      </c>
      <c r="F372" s="190"/>
      <c r="G372" s="191"/>
      <c r="H372" s="152">
        <f t="shared" si="14"/>
        <v>0</v>
      </c>
      <c r="I372" s="152">
        <f t="shared" si="11"/>
        <v>0</v>
      </c>
      <c r="J372" s="189"/>
      <c r="K372" s="192"/>
      <c r="L372" s="152">
        <f t="shared" si="5"/>
        <v>0</v>
      </c>
      <c r="M372" s="152">
        <f t="shared" si="12"/>
        <v>0</v>
      </c>
      <c r="N372" s="152">
        <f t="shared" si="6"/>
        <v>0</v>
      </c>
      <c r="O372" s="145">
        <f t="shared" si="7"/>
        <v>0</v>
      </c>
      <c r="Q372" s="152">
        <f t="shared" si="8"/>
        <v>0</v>
      </c>
      <c r="R372" s="152">
        <f t="shared" si="9"/>
        <v>1.64</v>
      </c>
      <c r="S372" s="152">
        <f t="shared" si="10"/>
        <v>-1.64</v>
      </c>
    </row>
    <row r="373" ht="15.75" customHeight="1">
      <c r="B373" s="145">
        <v>371.0</v>
      </c>
      <c r="C373" s="6" t="str">
        <f t="shared" si="1"/>
        <v>0:0:00</v>
      </c>
      <c r="D373" s="154" t="str">
        <f t="shared" si="13"/>
        <v/>
      </c>
      <c r="E373" s="152">
        <f t="shared" si="3"/>
        <v>0</v>
      </c>
      <c r="F373" s="190"/>
      <c r="G373" s="191"/>
      <c r="H373" s="152">
        <f t="shared" si="14"/>
        <v>0</v>
      </c>
      <c r="I373" s="152">
        <f t="shared" si="11"/>
        <v>0</v>
      </c>
      <c r="J373" s="189"/>
      <c r="K373" s="192"/>
      <c r="L373" s="152">
        <f t="shared" si="5"/>
        <v>0</v>
      </c>
      <c r="M373" s="152">
        <f t="shared" si="12"/>
        <v>0</v>
      </c>
      <c r="N373" s="152">
        <f t="shared" si="6"/>
        <v>0</v>
      </c>
      <c r="O373" s="145">
        <f t="shared" si="7"/>
        <v>0</v>
      </c>
      <c r="Q373" s="152">
        <f t="shared" si="8"/>
        <v>0</v>
      </c>
      <c r="R373" s="152">
        <f t="shared" si="9"/>
        <v>1.64</v>
      </c>
      <c r="S373" s="152">
        <f t="shared" si="10"/>
        <v>-1.64</v>
      </c>
    </row>
    <row r="374" ht="15.75" customHeight="1">
      <c r="B374" s="145">
        <v>372.0</v>
      </c>
      <c r="C374" s="6" t="str">
        <f t="shared" si="1"/>
        <v>0:0:00</v>
      </c>
      <c r="D374" s="154" t="str">
        <f t="shared" si="13"/>
        <v/>
      </c>
      <c r="E374" s="152">
        <f t="shared" si="3"/>
        <v>0</v>
      </c>
      <c r="F374" s="190"/>
      <c r="G374" s="191"/>
      <c r="H374" s="152">
        <f t="shared" si="14"/>
        <v>0</v>
      </c>
      <c r="I374" s="152">
        <f t="shared" si="11"/>
        <v>0</v>
      </c>
      <c r="J374" s="189"/>
      <c r="K374" s="192"/>
      <c r="L374" s="152">
        <f t="shared" si="5"/>
        <v>0</v>
      </c>
      <c r="M374" s="152">
        <f t="shared" si="12"/>
        <v>0</v>
      </c>
      <c r="N374" s="152">
        <f t="shared" si="6"/>
        <v>0</v>
      </c>
      <c r="O374" s="145">
        <f t="shared" si="7"/>
        <v>0</v>
      </c>
      <c r="Q374" s="152">
        <f t="shared" si="8"/>
        <v>0</v>
      </c>
      <c r="R374" s="152">
        <f t="shared" si="9"/>
        <v>1.64</v>
      </c>
      <c r="S374" s="152">
        <f t="shared" si="10"/>
        <v>-1.64</v>
      </c>
    </row>
    <row r="375" ht="15.75" customHeight="1">
      <c r="B375" s="145">
        <v>373.0</v>
      </c>
      <c r="C375" s="6" t="str">
        <f t="shared" si="1"/>
        <v>0:0:00</v>
      </c>
      <c r="D375" s="154" t="str">
        <f t="shared" si="13"/>
        <v/>
      </c>
      <c r="E375" s="152">
        <f t="shared" si="3"/>
        <v>0</v>
      </c>
      <c r="F375" s="190"/>
      <c r="G375" s="191"/>
      <c r="H375" s="152">
        <f t="shared" si="14"/>
        <v>0</v>
      </c>
      <c r="I375" s="152">
        <f t="shared" si="11"/>
        <v>0</v>
      </c>
      <c r="J375" s="193"/>
      <c r="K375" s="194"/>
      <c r="L375" s="152">
        <f t="shared" si="5"/>
        <v>0</v>
      </c>
      <c r="M375" s="152">
        <f t="shared" si="12"/>
        <v>0</v>
      </c>
      <c r="N375" s="152">
        <f t="shared" si="6"/>
        <v>0</v>
      </c>
      <c r="O375" s="145">
        <f t="shared" si="7"/>
        <v>0</v>
      </c>
      <c r="Q375" s="152">
        <f t="shared" si="8"/>
        <v>0</v>
      </c>
      <c r="R375" s="152">
        <f t="shared" si="9"/>
        <v>1.64</v>
      </c>
      <c r="S375" s="152">
        <f t="shared" si="10"/>
        <v>-1.64</v>
      </c>
    </row>
    <row r="376" ht="15.75" customHeight="1">
      <c r="B376" s="145">
        <v>374.0</v>
      </c>
      <c r="C376" s="6" t="str">
        <f t="shared" si="1"/>
        <v>0:0:00</v>
      </c>
      <c r="D376" s="154" t="str">
        <f t="shared" si="13"/>
        <v/>
      </c>
      <c r="E376" s="152">
        <f t="shared" si="3"/>
        <v>0</v>
      </c>
      <c r="F376" s="190"/>
      <c r="G376" s="191"/>
      <c r="H376" s="152">
        <f t="shared" si="14"/>
        <v>0</v>
      </c>
      <c r="I376" s="152">
        <f t="shared" si="11"/>
        <v>0</v>
      </c>
      <c r="J376" s="193"/>
      <c r="K376" s="194"/>
      <c r="L376" s="152">
        <f t="shared" si="5"/>
        <v>0</v>
      </c>
      <c r="M376" s="152">
        <f t="shared" si="12"/>
        <v>0</v>
      </c>
      <c r="N376" s="152">
        <f t="shared" si="6"/>
        <v>0</v>
      </c>
      <c r="O376" s="145">
        <f t="shared" si="7"/>
        <v>0</v>
      </c>
      <c r="Q376" s="152">
        <f t="shared" si="8"/>
        <v>0</v>
      </c>
      <c r="R376" s="152">
        <f t="shared" si="9"/>
        <v>1.64</v>
      </c>
      <c r="S376" s="152">
        <f t="shared" si="10"/>
        <v>-1.64</v>
      </c>
    </row>
    <row r="377" ht="15.75" customHeight="1">
      <c r="B377" s="145">
        <v>375.0</v>
      </c>
      <c r="C377" s="6" t="str">
        <f t="shared" si="1"/>
        <v>0:0:00</v>
      </c>
      <c r="D377" s="154" t="str">
        <f t="shared" si="13"/>
        <v/>
      </c>
      <c r="E377" s="152">
        <f t="shared" si="3"/>
        <v>0</v>
      </c>
      <c r="F377" s="190"/>
      <c r="G377" s="191"/>
      <c r="H377" s="152">
        <f t="shared" si="14"/>
        <v>0</v>
      </c>
      <c r="I377" s="152">
        <f t="shared" si="11"/>
        <v>0</v>
      </c>
      <c r="J377" s="193"/>
      <c r="K377" s="194"/>
      <c r="L377" s="152">
        <f t="shared" si="5"/>
        <v>0</v>
      </c>
      <c r="M377" s="152">
        <f t="shared" si="12"/>
        <v>0</v>
      </c>
      <c r="N377" s="152">
        <f t="shared" si="6"/>
        <v>0</v>
      </c>
      <c r="O377" s="145">
        <f t="shared" si="7"/>
        <v>0</v>
      </c>
      <c r="Q377" s="152">
        <f t="shared" si="8"/>
        <v>0</v>
      </c>
      <c r="R377" s="152">
        <f t="shared" si="9"/>
        <v>1.64</v>
      </c>
      <c r="S377" s="152">
        <f t="shared" si="10"/>
        <v>-1.64</v>
      </c>
    </row>
    <row r="378" ht="15.75" customHeight="1">
      <c r="B378" s="145">
        <v>376.0</v>
      </c>
      <c r="C378" s="6" t="str">
        <f t="shared" si="1"/>
        <v>0:0:00</v>
      </c>
      <c r="D378" s="154" t="str">
        <f t="shared" si="13"/>
        <v/>
      </c>
      <c r="E378" s="152">
        <f t="shared" si="3"/>
        <v>0</v>
      </c>
      <c r="F378" s="190"/>
      <c r="G378" s="191"/>
      <c r="H378" s="152">
        <f t="shared" si="14"/>
        <v>0</v>
      </c>
      <c r="I378" s="152">
        <f t="shared" si="11"/>
        <v>0</v>
      </c>
      <c r="J378" s="193"/>
      <c r="K378" s="194"/>
      <c r="L378" s="152">
        <f t="shared" si="5"/>
        <v>0</v>
      </c>
      <c r="M378" s="152">
        <f t="shared" si="12"/>
        <v>0</v>
      </c>
      <c r="N378" s="152">
        <f t="shared" si="6"/>
        <v>0</v>
      </c>
      <c r="O378" s="145">
        <f t="shared" si="7"/>
        <v>0</v>
      </c>
      <c r="Q378" s="152">
        <f t="shared" si="8"/>
        <v>0</v>
      </c>
      <c r="R378" s="152">
        <f t="shared" si="9"/>
        <v>1.64</v>
      </c>
      <c r="S378" s="152">
        <f t="shared" si="10"/>
        <v>-1.64</v>
      </c>
    </row>
    <row r="379" ht="15.75" customHeight="1">
      <c r="B379" s="145">
        <v>377.0</v>
      </c>
      <c r="C379" s="6" t="str">
        <f t="shared" si="1"/>
        <v>0:0:00</v>
      </c>
      <c r="D379" s="154" t="str">
        <f t="shared" si="13"/>
        <v/>
      </c>
      <c r="E379" s="152">
        <f t="shared" si="3"/>
        <v>0</v>
      </c>
      <c r="F379" s="190"/>
      <c r="G379" s="191"/>
      <c r="H379" s="152">
        <f t="shared" si="14"/>
        <v>0</v>
      </c>
      <c r="I379" s="152">
        <f t="shared" si="11"/>
        <v>0</v>
      </c>
      <c r="J379" s="193"/>
      <c r="K379" s="194"/>
      <c r="L379" s="152">
        <f t="shared" si="5"/>
        <v>0</v>
      </c>
      <c r="M379" s="152">
        <f t="shared" si="12"/>
        <v>0</v>
      </c>
      <c r="N379" s="152">
        <f t="shared" si="6"/>
        <v>0</v>
      </c>
      <c r="O379" s="145">
        <f t="shared" si="7"/>
        <v>0</v>
      </c>
      <c r="Q379" s="152">
        <f t="shared" si="8"/>
        <v>0</v>
      </c>
      <c r="R379" s="152">
        <f t="shared" si="9"/>
        <v>1.64</v>
      </c>
      <c r="S379" s="152">
        <f t="shared" si="10"/>
        <v>-1.64</v>
      </c>
    </row>
    <row r="380" ht="15.75" customHeight="1">
      <c r="B380" s="145">
        <v>378.0</v>
      </c>
      <c r="C380" s="6" t="str">
        <f t="shared" si="1"/>
        <v>0:0:00</v>
      </c>
      <c r="D380" s="154" t="str">
        <f t="shared" si="13"/>
        <v/>
      </c>
      <c r="E380" s="152">
        <f t="shared" si="3"/>
        <v>0</v>
      </c>
      <c r="F380" s="190"/>
      <c r="G380" s="191"/>
      <c r="H380" s="152">
        <f t="shared" si="14"/>
        <v>0</v>
      </c>
      <c r="I380" s="152">
        <f t="shared" si="11"/>
        <v>0</v>
      </c>
      <c r="J380" s="193"/>
      <c r="K380" s="194"/>
      <c r="L380" s="152">
        <f t="shared" si="5"/>
        <v>0</v>
      </c>
      <c r="M380" s="152">
        <f t="shared" si="12"/>
        <v>0</v>
      </c>
      <c r="N380" s="152">
        <f t="shared" si="6"/>
        <v>0</v>
      </c>
      <c r="O380" s="145">
        <f t="shared" si="7"/>
        <v>0</v>
      </c>
      <c r="Q380" s="152">
        <f t="shared" si="8"/>
        <v>0</v>
      </c>
      <c r="R380" s="152">
        <f t="shared" si="9"/>
        <v>1.64</v>
      </c>
      <c r="S380" s="152">
        <f t="shared" si="10"/>
        <v>-1.64</v>
      </c>
    </row>
    <row r="381" ht="15.75" customHeight="1">
      <c r="B381" s="145">
        <v>379.0</v>
      </c>
      <c r="C381" s="6" t="str">
        <f t="shared" si="1"/>
        <v>0:0:00</v>
      </c>
      <c r="D381" s="154" t="str">
        <f t="shared" si="13"/>
        <v/>
      </c>
      <c r="E381" s="152">
        <f t="shared" si="3"/>
        <v>0</v>
      </c>
      <c r="F381" s="190"/>
      <c r="G381" s="191"/>
      <c r="H381" s="152">
        <f t="shared" si="14"/>
        <v>0</v>
      </c>
      <c r="I381" s="152">
        <f t="shared" si="11"/>
        <v>0</v>
      </c>
      <c r="J381" s="193"/>
      <c r="K381" s="194"/>
      <c r="L381" s="152">
        <f t="shared" si="5"/>
        <v>0</v>
      </c>
      <c r="M381" s="152">
        <f t="shared" si="12"/>
        <v>0</v>
      </c>
      <c r="N381" s="152">
        <f t="shared" si="6"/>
        <v>0</v>
      </c>
      <c r="O381" s="145">
        <f t="shared" si="7"/>
        <v>0</v>
      </c>
      <c r="Q381" s="152">
        <f t="shared" si="8"/>
        <v>0</v>
      </c>
      <c r="R381" s="152">
        <f t="shared" si="9"/>
        <v>1.64</v>
      </c>
      <c r="S381" s="152">
        <f t="shared" si="10"/>
        <v>-1.64</v>
      </c>
    </row>
    <row r="382" ht="15.75" customHeight="1">
      <c r="B382" s="145">
        <v>380.0</v>
      </c>
      <c r="C382" s="6" t="str">
        <f t="shared" si="1"/>
        <v>0:0:00</v>
      </c>
      <c r="D382" s="154" t="str">
        <f t="shared" si="13"/>
        <v/>
      </c>
      <c r="E382" s="152">
        <f t="shared" si="3"/>
        <v>0</v>
      </c>
      <c r="F382" s="190"/>
      <c r="G382" s="191"/>
      <c r="H382" s="152">
        <f t="shared" si="14"/>
        <v>0</v>
      </c>
      <c r="I382" s="152">
        <f t="shared" si="11"/>
        <v>0</v>
      </c>
      <c r="J382" s="193"/>
      <c r="K382" s="194"/>
      <c r="L382" s="152">
        <f t="shared" si="5"/>
        <v>0</v>
      </c>
      <c r="M382" s="152">
        <f t="shared" si="12"/>
        <v>0</v>
      </c>
      <c r="N382" s="152">
        <f t="shared" si="6"/>
        <v>0</v>
      </c>
      <c r="O382" s="145">
        <f t="shared" si="7"/>
        <v>0</v>
      </c>
      <c r="Q382" s="152">
        <f t="shared" si="8"/>
        <v>0</v>
      </c>
      <c r="R382" s="152">
        <f t="shared" si="9"/>
        <v>1.64</v>
      </c>
      <c r="S382" s="152">
        <f t="shared" si="10"/>
        <v>-1.64</v>
      </c>
    </row>
    <row r="383" ht="15.75" customHeight="1">
      <c r="B383" s="145">
        <v>381.0</v>
      </c>
      <c r="C383" s="6" t="str">
        <f t="shared" si="1"/>
        <v>0:0:00</v>
      </c>
      <c r="D383" s="154" t="str">
        <f t="shared" si="13"/>
        <v/>
      </c>
      <c r="E383" s="152">
        <f t="shared" si="3"/>
        <v>0</v>
      </c>
      <c r="F383" s="190"/>
      <c r="G383" s="191"/>
      <c r="H383" s="152">
        <f t="shared" si="14"/>
        <v>0</v>
      </c>
      <c r="I383" s="152">
        <f t="shared" si="11"/>
        <v>0</v>
      </c>
      <c r="J383" s="193"/>
      <c r="K383" s="194"/>
    </row>
    <row r="384" ht="15.75" customHeight="1">
      <c r="B384" s="145">
        <v>382.0</v>
      </c>
      <c r="C384" s="6" t="str">
        <f t="shared" si="1"/>
        <v>0:0:00</v>
      </c>
      <c r="D384" s="154" t="str">
        <f t="shared" si="13"/>
        <v/>
      </c>
      <c r="E384" s="152">
        <f t="shared" si="3"/>
        <v>0</v>
      </c>
      <c r="F384" s="190"/>
      <c r="G384" s="191"/>
      <c r="H384" s="152">
        <f t="shared" si="14"/>
        <v>0</v>
      </c>
      <c r="I384" s="152">
        <f t="shared" si="11"/>
        <v>0</v>
      </c>
      <c r="J384" s="193"/>
      <c r="K384" s="194"/>
    </row>
    <row r="385" ht="15.75" customHeight="1">
      <c r="B385" s="145">
        <v>383.0</v>
      </c>
      <c r="C385" s="6" t="str">
        <f t="shared" si="1"/>
        <v>0:0:00</v>
      </c>
      <c r="D385" s="154" t="str">
        <f t="shared" si="13"/>
        <v/>
      </c>
      <c r="E385" s="152">
        <f t="shared" si="3"/>
        <v>0</v>
      </c>
      <c r="F385" s="190"/>
      <c r="G385" s="191"/>
      <c r="H385" s="152">
        <f t="shared" si="14"/>
        <v>0</v>
      </c>
      <c r="I385" s="152">
        <f t="shared" si="11"/>
        <v>0</v>
      </c>
      <c r="J385" s="193"/>
      <c r="K385" s="194"/>
    </row>
    <row r="386" ht="15.75" customHeight="1">
      <c r="B386" s="145">
        <v>384.0</v>
      </c>
      <c r="C386" s="6" t="str">
        <f t="shared" si="1"/>
        <v>0:0:00</v>
      </c>
      <c r="D386" s="154" t="str">
        <f t="shared" si="13"/>
        <v/>
      </c>
      <c r="E386" s="152">
        <f t="shared" si="3"/>
        <v>0</v>
      </c>
      <c r="F386" s="190"/>
      <c r="G386" s="191"/>
      <c r="H386" s="152">
        <f t="shared" si="14"/>
        <v>0</v>
      </c>
      <c r="I386" s="152">
        <f t="shared" si="11"/>
        <v>0</v>
      </c>
      <c r="J386" s="193"/>
      <c r="K386" s="194"/>
    </row>
    <row r="387" ht="15.75" customHeight="1">
      <c r="B387" s="145">
        <v>385.0</v>
      </c>
      <c r="C387" s="6" t="str">
        <f t="shared" si="1"/>
        <v>0:0:00</v>
      </c>
      <c r="D387" s="154" t="str">
        <f t="shared" si="13"/>
        <v/>
      </c>
      <c r="E387" s="152">
        <f t="shared" si="3"/>
        <v>0</v>
      </c>
      <c r="F387" s="190"/>
      <c r="G387" s="191"/>
      <c r="H387" s="152">
        <f t="shared" si="14"/>
        <v>0</v>
      </c>
      <c r="I387" s="152">
        <f t="shared" si="11"/>
        <v>0</v>
      </c>
      <c r="J387" s="193"/>
      <c r="K387" s="194"/>
    </row>
    <row r="388" ht="15.75" customHeight="1">
      <c r="B388" s="145">
        <v>386.0</v>
      </c>
      <c r="C388" s="6" t="str">
        <f t="shared" si="1"/>
        <v>0:0:00</v>
      </c>
      <c r="D388" s="154" t="str">
        <f t="shared" si="13"/>
        <v/>
      </c>
      <c r="E388" s="152">
        <f t="shared" si="3"/>
        <v>0</v>
      </c>
      <c r="F388" s="190"/>
      <c r="G388" s="191"/>
      <c r="H388" s="152">
        <f t="shared" si="14"/>
        <v>0</v>
      </c>
      <c r="I388" s="152">
        <f t="shared" si="11"/>
        <v>0</v>
      </c>
      <c r="J388" s="193"/>
      <c r="K388" s="194"/>
    </row>
    <row r="389" ht="15.75" customHeight="1">
      <c r="B389" s="145">
        <v>387.0</v>
      </c>
      <c r="C389" s="6" t="str">
        <f t="shared" si="1"/>
        <v>0:0:00</v>
      </c>
      <c r="D389" s="154" t="str">
        <f t="shared" si="13"/>
        <v/>
      </c>
      <c r="E389" s="152">
        <f t="shared" si="3"/>
        <v>0</v>
      </c>
      <c r="F389" s="190"/>
      <c r="G389" s="191"/>
      <c r="H389" s="152">
        <f t="shared" si="14"/>
        <v>0</v>
      </c>
      <c r="I389" s="152">
        <f t="shared" si="11"/>
        <v>0</v>
      </c>
      <c r="J389" s="193"/>
      <c r="K389" s="194"/>
    </row>
    <row r="390" ht="15.75" customHeight="1">
      <c r="B390" s="145">
        <v>388.0</v>
      </c>
      <c r="C390" s="6" t="str">
        <f t="shared" si="1"/>
        <v>0:0:00</v>
      </c>
      <c r="D390" s="154" t="str">
        <f t="shared" si="13"/>
        <v/>
      </c>
      <c r="E390" s="152">
        <f t="shared" si="3"/>
        <v>0</v>
      </c>
      <c r="F390" s="190"/>
      <c r="G390" s="191"/>
      <c r="H390" s="152">
        <f t="shared" si="14"/>
        <v>0</v>
      </c>
      <c r="I390" s="152">
        <f t="shared" si="11"/>
        <v>0</v>
      </c>
      <c r="K390" s="194"/>
    </row>
    <row r="391" ht="15.75" customHeight="1">
      <c r="B391" s="145">
        <v>389.0</v>
      </c>
      <c r="C391" s="6" t="str">
        <f t="shared" si="1"/>
        <v>0:0:00</v>
      </c>
      <c r="D391" s="154" t="str">
        <f t="shared" si="13"/>
        <v/>
      </c>
      <c r="E391" s="152">
        <f t="shared" si="3"/>
        <v>0</v>
      </c>
      <c r="F391" s="190"/>
      <c r="G391" s="191"/>
      <c r="H391" s="152">
        <f t="shared" si="14"/>
        <v>0</v>
      </c>
      <c r="I391" s="152">
        <f t="shared" si="11"/>
        <v>0</v>
      </c>
    </row>
    <row r="392" ht="15.75" customHeight="1">
      <c r="B392" s="145">
        <v>390.0</v>
      </c>
      <c r="C392" s="6" t="str">
        <f t="shared" si="1"/>
        <v>0:0:00</v>
      </c>
      <c r="D392" s="154" t="str">
        <f t="shared" si="13"/>
        <v/>
      </c>
      <c r="E392" s="152">
        <f t="shared" si="3"/>
        <v>0</v>
      </c>
      <c r="F392" s="190"/>
      <c r="G392" s="191"/>
      <c r="H392" s="152">
        <f t="shared" si="14"/>
        <v>0</v>
      </c>
      <c r="I392" s="152">
        <f t="shared" si="11"/>
        <v>0</v>
      </c>
    </row>
    <row r="393" ht="15.75" customHeight="1">
      <c r="B393" s="145">
        <v>391.0</v>
      </c>
      <c r="C393" s="6" t="str">
        <f t="shared" si="1"/>
        <v>0:0:00</v>
      </c>
      <c r="D393" s="154" t="str">
        <f t="shared" si="13"/>
        <v/>
      </c>
      <c r="E393" s="152">
        <f t="shared" si="3"/>
        <v>0</v>
      </c>
      <c r="F393" s="190"/>
      <c r="G393" s="191"/>
      <c r="H393" s="152">
        <f t="shared" si="14"/>
        <v>0</v>
      </c>
      <c r="I393" s="152">
        <f t="shared" si="11"/>
        <v>0</v>
      </c>
    </row>
    <row r="394" ht="15.75" customHeight="1">
      <c r="B394" s="145">
        <v>392.0</v>
      </c>
      <c r="C394" s="6" t="str">
        <f t="shared" si="1"/>
        <v>0:0:00</v>
      </c>
      <c r="D394" s="154" t="str">
        <f t="shared" si="13"/>
        <v/>
      </c>
      <c r="E394" s="152">
        <f t="shared" si="3"/>
        <v>0</v>
      </c>
      <c r="F394" s="190"/>
      <c r="G394" s="191"/>
      <c r="H394" s="152">
        <f t="shared" si="14"/>
        <v>0</v>
      </c>
      <c r="I394" s="152">
        <f t="shared" si="11"/>
        <v>0</v>
      </c>
    </row>
    <row r="395" ht="15.75" customHeight="1">
      <c r="B395" s="145">
        <v>393.0</v>
      </c>
      <c r="C395" s="6" t="str">
        <f t="shared" si="1"/>
        <v>0:0:00</v>
      </c>
      <c r="D395" s="154" t="str">
        <f t="shared" si="13"/>
        <v/>
      </c>
      <c r="E395" s="152">
        <f t="shared" si="3"/>
        <v>0</v>
      </c>
      <c r="F395" s="190"/>
      <c r="G395" s="191"/>
      <c r="H395" s="152">
        <f t="shared" si="14"/>
        <v>0</v>
      </c>
      <c r="I395" s="152">
        <f t="shared" si="11"/>
        <v>0</v>
      </c>
    </row>
    <row r="396" ht="15.75" customHeight="1">
      <c r="B396" s="145">
        <v>394.0</v>
      </c>
      <c r="C396" s="6" t="str">
        <f t="shared" si="1"/>
        <v>0:0:00</v>
      </c>
      <c r="D396" s="154" t="str">
        <f t="shared" si="13"/>
        <v/>
      </c>
      <c r="E396" s="152">
        <f t="shared" si="3"/>
        <v>0</v>
      </c>
      <c r="F396" s="190"/>
      <c r="G396" s="191"/>
      <c r="H396" s="152">
        <f t="shared" si="14"/>
        <v>0</v>
      </c>
      <c r="I396" s="152">
        <f t="shared" si="11"/>
        <v>0</v>
      </c>
    </row>
    <row r="397" ht="15.75" customHeight="1">
      <c r="B397" s="145">
        <v>395.0</v>
      </c>
      <c r="C397" s="6" t="str">
        <f t="shared" si="1"/>
        <v>0:0:00</v>
      </c>
      <c r="D397" s="154" t="str">
        <f t="shared" si="13"/>
        <v/>
      </c>
      <c r="E397" s="152">
        <f t="shared" si="3"/>
        <v>0</v>
      </c>
      <c r="F397" s="190"/>
      <c r="G397" s="191"/>
      <c r="H397" s="152">
        <f t="shared" si="14"/>
        <v>0</v>
      </c>
      <c r="I397" s="152">
        <f t="shared" si="11"/>
        <v>0</v>
      </c>
    </row>
    <row r="398" ht="15.75" customHeight="1">
      <c r="B398" s="145">
        <v>396.0</v>
      </c>
      <c r="C398" s="6" t="str">
        <f t="shared" si="1"/>
        <v>0:0:00</v>
      </c>
      <c r="D398" s="154" t="str">
        <f t="shared" si="13"/>
        <v/>
      </c>
      <c r="E398" s="152">
        <f t="shared" si="3"/>
        <v>0</v>
      </c>
      <c r="F398" s="190"/>
      <c r="G398" s="191"/>
      <c r="H398" s="152">
        <f t="shared" si="14"/>
        <v>0</v>
      </c>
      <c r="I398" s="152">
        <f t="shared" si="11"/>
        <v>0</v>
      </c>
    </row>
    <row r="399" ht="15.75" customHeight="1">
      <c r="B399" s="145">
        <v>397.0</v>
      </c>
      <c r="C399" s="6" t="str">
        <f t="shared" si="1"/>
        <v>0:0:00</v>
      </c>
      <c r="D399" s="154" t="str">
        <f t="shared" si="13"/>
        <v/>
      </c>
      <c r="E399" s="152">
        <f t="shared" si="3"/>
        <v>0</v>
      </c>
      <c r="F399" s="190"/>
      <c r="G399" s="191"/>
      <c r="H399" s="152">
        <f t="shared" si="14"/>
        <v>0</v>
      </c>
      <c r="I399" s="152">
        <f t="shared" si="11"/>
        <v>0</v>
      </c>
    </row>
    <row r="400" ht="15.75" customHeight="1">
      <c r="B400" s="145">
        <v>398.0</v>
      </c>
      <c r="C400" s="6" t="str">
        <f t="shared" si="1"/>
        <v>0:0:00</v>
      </c>
      <c r="D400" s="154" t="str">
        <f t="shared" si="13"/>
        <v/>
      </c>
      <c r="E400" s="152">
        <f t="shared" si="3"/>
        <v>0</v>
      </c>
      <c r="F400" s="190"/>
      <c r="G400" s="191"/>
      <c r="H400" s="152">
        <f t="shared" si="14"/>
        <v>0</v>
      </c>
      <c r="I400" s="152">
        <f t="shared" si="11"/>
        <v>0</v>
      </c>
    </row>
    <row r="401" ht="15.75" customHeight="1">
      <c r="B401" s="145">
        <v>399.0</v>
      </c>
      <c r="C401" s="6" t="str">
        <f t="shared" si="1"/>
        <v>0:0:00</v>
      </c>
      <c r="D401" s="154" t="str">
        <f t="shared" si="13"/>
        <v/>
      </c>
      <c r="E401" s="152">
        <f t="shared" si="3"/>
        <v>0</v>
      </c>
      <c r="F401" s="190"/>
      <c r="G401" s="191"/>
      <c r="H401" s="152">
        <f t="shared" si="14"/>
        <v>0</v>
      </c>
      <c r="I401" s="152">
        <f t="shared" si="11"/>
        <v>0</v>
      </c>
    </row>
    <row r="402" ht="15.75" customHeight="1">
      <c r="C402" s="6"/>
      <c r="G402" s="188"/>
    </row>
    <row r="403" ht="15.75" customHeight="1">
      <c r="C403" s="6"/>
      <c r="G403" s="188"/>
    </row>
    <row r="404" ht="15.75" customHeight="1">
      <c r="C404" s="6"/>
      <c r="G404" s="188"/>
    </row>
    <row r="405" ht="15.75" customHeight="1">
      <c r="C405" s="6"/>
      <c r="G405" s="188"/>
    </row>
    <row r="406" ht="15.75" customHeight="1">
      <c r="C406" s="6"/>
      <c r="G406" s="188"/>
    </row>
    <row r="407" ht="15.75" customHeight="1">
      <c r="C407" s="6"/>
      <c r="G407" s="188"/>
    </row>
    <row r="408" ht="15.75" customHeight="1">
      <c r="C408" s="6"/>
      <c r="G408" s="188"/>
    </row>
    <row r="409" ht="15.75" customHeight="1">
      <c r="C409" s="6"/>
      <c r="G409" s="188"/>
    </row>
    <row r="410" ht="15.75" customHeight="1">
      <c r="C410" s="6"/>
      <c r="G410" s="188"/>
    </row>
    <row r="411" ht="15.75" customHeight="1">
      <c r="C411" s="6"/>
      <c r="G411" s="188"/>
    </row>
    <row r="412" ht="15.75" customHeight="1">
      <c r="C412" s="6"/>
      <c r="G412" s="188"/>
    </row>
    <row r="413" ht="15.75" customHeight="1">
      <c r="C413" s="6"/>
      <c r="G413" s="188"/>
    </row>
    <row r="414" ht="15.75" customHeight="1">
      <c r="C414" s="6"/>
      <c r="G414" s="188"/>
    </row>
    <row r="415" ht="15.75" customHeight="1">
      <c r="C415" s="6"/>
      <c r="G415" s="188"/>
    </row>
    <row r="416" ht="15.75" customHeight="1">
      <c r="C416" s="6"/>
      <c r="G416" s="188"/>
    </row>
    <row r="417" ht="15.75" customHeight="1">
      <c r="C417" s="6"/>
      <c r="G417" s="188"/>
    </row>
    <row r="418" ht="15.75" customHeight="1">
      <c r="C418" s="6"/>
      <c r="G418" s="188"/>
    </row>
    <row r="419" ht="15.75" customHeight="1">
      <c r="C419" s="6"/>
      <c r="G419" s="188"/>
    </row>
    <row r="420" ht="15.75" customHeight="1">
      <c r="C420" s="6"/>
      <c r="G420" s="188"/>
    </row>
    <row r="421" ht="15.75" customHeight="1">
      <c r="C421" s="6"/>
      <c r="G421" s="188"/>
    </row>
    <row r="422" ht="15.75" customHeight="1">
      <c r="C422" s="6"/>
      <c r="G422" s="188"/>
    </row>
    <row r="423" ht="15.75" customHeight="1">
      <c r="C423" s="6"/>
      <c r="G423" s="188"/>
    </row>
    <row r="424" ht="15.75" customHeight="1">
      <c r="C424" s="6"/>
      <c r="G424" s="188"/>
    </row>
    <row r="425" ht="15.75" customHeight="1">
      <c r="C425" s="6"/>
      <c r="G425" s="188"/>
    </row>
    <row r="426" ht="15.75" customHeight="1">
      <c r="C426" s="6"/>
      <c r="G426" s="188"/>
    </row>
    <row r="427" ht="15.75" customHeight="1">
      <c r="C427" s="6"/>
      <c r="G427" s="188"/>
    </row>
    <row r="428" ht="15.75" customHeight="1">
      <c r="C428" s="6"/>
      <c r="G428" s="188"/>
    </row>
    <row r="429" ht="15.75" customHeight="1">
      <c r="C429" s="6"/>
      <c r="G429" s="188"/>
    </row>
    <row r="430" ht="15.75" customHeight="1">
      <c r="C430" s="6"/>
      <c r="G430" s="188"/>
    </row>
    <row r="431" ht="15.75" customHeight="1">
      <c r="C431" s="6"/>
      <c r="G431" s="188"/>
    </row>
    <row r="432" ht="15.75" customHeight="1">
      <c r="C432" s="6"/>
      <c r="G432" s="188"/>
    </row>
    <row r="433" ht="15.75" customHeight="1">
      <c r="C433" s="6"/>
      <c r="G433" s="188"/>
    </row>
    <row r="434" ht="15.75" customHeight="1">
      <c r="C434" s="6"/>
      <c r="G434" s="188"/>
    </row>
    <row r="435" ht="15.75" customHeight="1">
      <c r="C435" s="6"/>
      <c r="G435" s="188"/>
    </row>
    <row r="436" ht="15.75" customHeight="1">
      <c r="C436" s="6"/>
      <c r="G436" s="188"/>
    </row>
    <row r="437" ht="15.75" customHeight="1">
      <c r="C437" s="6"/>
      <c r="G437" s="188"/>
    </row>
    <row r="438" ht="15.75" customHeight="1">
      <c r="C438" s="6"/>
      <c r="G438" s="188"/>
    </row>
    <row r="439" ht="15.75" customHeight="1">
      <c r="C439" s="6"/>
      <c r="G439" s="188"/>
    </row>
    <row r="440" ht="15.75" customHeight="1">
      <c r="C440" s="6"/>
      <c r="G440" s="188"/>
    </row>
    <row r="441" ht="15.75" customHeight="1">
      <c r="C441" s="6"/>
      <c r="G441" s="188"/>
    </row>
    <row r="442" ht="15.75" customHeight="1">
      <c r="C442" s="6"/>
      <c r="G442" s="188"/>
    </row>
    <row r="443" ht="15.75" customHeight="1">
      <c r="C443" s="6"/>
      <c r="G443" s="188"/>
    </row>
    <row r="444" ht="15.75" customHeight="1">
      <c r="C444" s="6"/>
      <c r="G444" s="188"/>
    </row>
    <row r="445" ht="15.75" customHeight="1">
      <c r="C445" s="6"/>
      <c r="G445" s="188"/>
    </row>
    <row r="446" ht="15.75" customHeight="1">
      <c r="C446" s="6"/>
      <c r="G446" s="188"/>
    </row>
    <row r="447" ht="15.75" customHeight="1">
      <c r="C447" s="6"/>
      <c r="G447" s="188"/>
    </row>
    <row r="448" ht="15.75" customHeight="1">
      <c r="C448" s="6"/>
      <c r="G448" s="188"/>
    </row>
    <row r="449" ht="15.75" customHeight="1">
      <c r="C449" s="6"/>
      <c r="G449" s="188"/>
    </row>
    <row r="450" ht="15.75" customHeight="1">
      <c r="C450" s="6"/>
      <c r="G450" s="188"/>
    </row>
    <row r="451" ht="15.75" customHeight="1">
      <c r="C451" s="6"/>
      <c r="G451" s="188"/>
    </row>
    <row r="452" ht="15.75" customHeight="1">
      <c r="C452" s="6"/>
      <c r="G452" s="188"/>
    </row>
    <row r="453" ht="15.75" customHeight="1">
      <c r="C453" s="6"/>
      <c r="G453" s="188"/>
    </row>
    <row r="454" ht="15.75" customHeight="1">
      <c r="C454" s="6"/>
      <c r="G454" s="188"/>
    </row>
    <row r="455" ht="15.75" customHeight="1">
      <c r="C455" s="6"/>
      <c r="G455" s="188"/>
    </row>
    <row r="456" ht="15.75" customHeight="1">
      <c r="C456" s="6"/>
      <c r="G456" s="188"/>
    </row>
    <row r="457" ht="15.75" customHeight="1">
      <c r="C457" s="6"/>
      <c r="G457" s="188"/>
    </row>
    <row r="458" ht="15.75" customHeight="1">
      <c r="C458" s="6"/>
      <c r="G458" s="188"/>
    </row>
    <row r="459" ht="15.75" customHeight="1">
      <c r="C459" s="6"/>
      <c r="G459" s="188"/>
    </row>
    <row r="460" ht="15.75" customHeight="1">
      <c r="C460" s="6"/>
      <c r="G460" s="188"/>
    </row>
    <row r="461" ht="15.75" customHeight="1">
      <c r="C461" s="6"/>
      <c r="G461" s="188"/>
    </row>
    <row r="462" ht="15.75" customHeight="1">
      <c r="C462" s="6"/>
      <c r="G462" s="188"/>
    </row>
    <row r="463" ht="15.75" customHeight="1">
      <c r="C463" s="6"/>
      <c r="G463" s="188"/>
    </row>
    <row r="464" ht="15.75" customHeight="1">
      <c r="C464" s="6"/>
      <c r="G464" s="188"/>
    </row>
    <row r="465" ht="15.75" customHeight="1">
      <c r="C465" s="6"/>
      <c r="G465" s="188"/>
    </row>
    <row r="466" ht="15.75" customHeight="1">
      <c r="C466" s="6"/>
      <c r="G466" s="188"/>
    </row>
    <row r="467" ht="15.75" customHeight="1">
      <c r="C467" s="6"/>
      <c r="G467" s="188"/>
    </row>
    <row r="468" ht="15.75" customHeight="1">
      <c r="C468" s="6"/>
      <c r="G468" s="188"/>
    </row>
    <row r="469" ht="15.75" customHeight="1">
      <c r="C469" s="6"/>
      <c r="G469" s="188"/>
    </row>
    <row r="470" ht="15.75" customHeight="1">
      <c r="C470" s="6"/>
      <c r="G470" s="188"/>
    </row>
    <row r="471" ht="15.75" customHeight="1">
      <c r="C471" s="6"/>
      <c r="G471" s="188"/>
    </row>
    <row r="472" ht="15.75" customHeight="1">
      <c r="C472" s="6"/>
      <c r="G472" s="188"/>
    </row>
    <row r="473" ht="15.75" customHeight="1">
      <c r="C473" s="6"/>
      <c r="G473" s="188"/>
    </row>
    <row r="474" ht="15.75" customHeight="1">
      <c r="C474" s="6"/>
      <c r="G474" s="188"/>
    </row>
    <row r="475" ht="15.75" customHeight="1">
      <c r="C475" s="6"/>
      <c r="G475" s="188"/>
    </row>
    <row r="476" ht="15.75" customHeight="1">
      <c r="C476" s="6"/>
      <c r="G476" s="188"/>
    </row>
    <row r="477" ht="15.75" customHeight="1">
      <c r="C477" s="6"/>
      <c r="G477" s="188"/>
    </row>
    <row r="478" ht="15.75" customHeight="1">
      <c r="C478" s="6"/>
      <c r="G478" s="188"/>
    </row>
    <row r="479" ht="15.75" customHeight="1">
      <c r="C479" s="6"/>
      <c r="G479" s="188"/>
    </row>
    <row r="480" ht="15.75" customHeight="1">
      <c r="C480" s="6"/>
      <c r="G480" s="188"/>
    </row>
    <row r="481" ht="15.75" customHeight="1">
      <c r="C481" s="6"/>
      <c r="G481" s="188"/>
    </row>
    <row r="482" ht="15.75" customHeight="1">
      <c r="C482" s="6"/>
      <c r="G482" s="188"/>
    </row>
    <row r="483" ht="15.75" customHeight="1">
      <c r="C483" s="6"/>
      <c r="G483" s="188"/>
    </row>
    <row r="484" ht="15.75" customHeight="1">
      <c r="C484" s="6"/>
      <c r="G484" s="188"/>
    </row>
    <row r="485" ht="15.75" customHeight="1">
      <c r="C485" s="6"/>
      <c r="G485" s="188"/>
    </row>
    <row r="486" ht="15.75" customHeight="1">
      <c r="C486" s="6"/>
      <c r="G486" s="188"/>
    </row>
    <row r="487" ht="15.75" customHeight="1">
      <c r="C487" s="6"/>
      <c r="G487" s="188"/>
    </row>
    <row r="488" ht="15.75" customHeight="1">
      <c r="C488" s="6"/>
      <c r="G488" s="188"/>
    </row>
    <row r="489" ht="15.75" customHeight="1">
      <c r="C489" s="6"/>
      <c r="G489" s="188"/>
    </row>
    <row r="490" ht="15.75" customHeight="1">
      <c r="C490" s="6"/>
      <c r="G490" s="188"/>
    </row>
    <row r="491" ht="15.75" customHeight="1">
      <c r="C491" s="6"/>
      <c r="G491" s="188"/>
    </row>
    <row r="492" ht="15.75" customHeight="1">
      <c r="C492" s="6"/>
      <c r="G492" s="188"/>
    </row>
    <row r="493" ht="15.75" customHeight="1">
      <c r="C493" s="6"/>
      <c r="G493" s="188"/>
    </row>
    <row r="494" ht="15.75" customHeight="1">
      <c r="C494" s="6"/>
      <c r="G494" s="188"/>
    </row>
    <row r="495" ht="15.75" customHeight="1">
      <c r="C495" s="6"/>
      <c r="G495" s="188"/>
    </row>
    <row r="496" ht="15.75" customHeight="1">
      <c r="C496" s="6"/>
      <c r="G496" s="188"/>
    </row>
    <row r="497" ht="15.75" customHeight="1">
      <c r="C497" s="6"/>
      <c r="G497" s="188"/>
    </row>
    <row r="498" ht="15.75" customHeight="1">
      <c r="C498" s="6"/>
      <c r="G498" s="188"/>
    </row>
    <row r="499" ht="15.75" customHeight="1">
      <c r="C499" s="6"/>
      <c r="G499" s="188"/>
    </row>
    <row r="500" ht="15.75" customHeight="1">
      <c r="C500" s="6"/>
      <c r="G500" s="188"/>
    </row>
    <row r="501" ht="15.75" customHeight="1">
      <c r="C501" s="6"/>
      <c r="G501" s="188"/>
    </row>
    <row r="502" ht="15.75" customHeight="1">
      <c r="C502" s="6"/>
      <c r="G502" s="188"/>
    </row>
    <row r="503" ht="15.75" customHeight="1">
      <c r="C503" s="6"/>
      <c r="G503" s="188"/>
    </row>
    <row r="504" ht="15.75" customHeight="1">
      <c r="C504" s="6"/>
      <c r="G504" s="188"/>
    </row>
    <row r="505" ht="15.75" customHeight="1">
      <c r="C505" s="6"/>
      <c r="G505" s="188"/>
    </row>
    <row r="506" ht="15.75" customHeight="1">
      <c r="C506" s="6"/>
      <c r="G506" s="188"/>
    </row>
    <row r="507" ht="15.75" customHeight="1">
      <c r="C507" s="6"/>
      <c r="G507" s="188"/>
    </row>
    <row r="508" ht="15.75" customHeight="1">
      <c r="C508" s="6"/>
      <c r="G508" s="188"/>
    </row>
    <row r="509" ht="15.75" customHeight="1">
      <c r="C509" s="6"/>
      <c r="G509" s="188"/>
    </row>
    <row r="510" ht="15.75" customHeight="1">
      <c r="C510" s="6"/>
      <c r="G510" s="188"/>
    </row>
    <row r="511" ht="15.75" customHeight="1">
      <c r="C511" s="6"/>
      <c r="G511" s="188"/>
    </row>
    <row r="512" ht="15.75" customHeight="1">
      <c r="C512" s="6"/>
      <c r="G512" s="188"/>
    </row>
    <row r="513" ht="15.75" customHeight="1">
      <c r="C513" s="6"/>
      <c r="G513" s="188"/>
    </row>
    <row r="514" ht="15.75" customHeight="1">
      <c r="C514" s="6"/>
      <c r="G514" s="188"/>
    </row>
    <row r="515" ht="15.75" customHeight="1">
      <c r="C515" s="6"/>
      <c r="G515" s="188"/>
    </row>
    <row r="516" ht="15.75" customHeight="1">
      <c r="C516" s="6"/>
      <c r="G516" s="188"/>
    </row>
    <row r="517" ht="15.75" customHeight="1">
      <c r="C517" s="6"/>
      <c r="G517" s="188"/>
    </row>
    <row r="518" ht="15.75" customHeight="1">
      <c r="C518" s="6"/>
      <c r="G518" s="188"/>
    </row>
    <row r="519" ht="15.75" customHeight="1">
      <c r="C519" s="6"/>
      <c r="G519" s="188"/>
    </row>
    <row r="520" ht="15.75" customHeight="1">
      <c r="C520" s="6"/>
      <c r="G520" s="188"/>
    </row>
    <row r="521" ht="15.75" customHeight="1">
      <c r="C521" s="6"/>
      <c r="G521" s="188"/>
    </row>
    <row r="522" ht="15.75" customHeight="1">
      <c r="C522" s="6"/>
      <c r="G522" s="188"/>
    </row>
    <row r="523" ht="15.75" customHeight="1">
      <c r="C523" s="6"/>
      <c r="G523" s="188"/>
    </row>
    <row r="524" ht="15.75" customHeight="1">
      <c r="C524" s="6"/>
      <c r="G524" s="188"/>
    </row>
    <row r="525" ht="15.75" customHeight="1">
      <c r="C525" s="6"/>
      <c r="G525" s="188"/>
    </row>
    <row r="526" ht="15.75" customHeight="1">
      <c r="C526" s="6"/>
      <c r="G526" s="188"/>
    </row>
    <row r="527" ht="15.75" customHeight="1">
      <c r="C527" s="6"/>
      <c r="G527" s="188"/>
    </row>
    <row r="528" ht="15.75" customHeight="1">
      <c r="C528" s="6"/>
      <c r="G528" s="188"/>
    </row>
    <row r="529" ht="15.75" customHeight="1">
      <c r="C529" s="6"/>
      <c r="G529" s="188"/>
    </row>
    <row r="530" ht="15.75" customHeight="1">
      <c r="C530" s="6"/>
      <c r="G530" s="188"/>
    </row>
    <row r="531" ht="15.75" customHeight="1">
      <c r="C531" s="6"/>
      <c r="G531" s="188"/>
    </row>
    <row r="532" ht="15.75" customHeight="1">
      <c r="C532" s="6"/>
      <c r="G532" s="188"/>
    </row>
    <row r="533" ht="15.75" customHeight="1">
      <c r="C533" s="6"/>
      <c r="G533" s="188"/>
    </row>
    <row r="534" ht="15.75" customHeight="1">
      <c r="C534" s="6"/>
      <c r="G534" s="188"/>
    </row>
    <row r="535" ht="15.75" customHeight="1">
      <c r="C535" s="6"/>
      <c r="G535" s="188"/>
    </row>
    <row r="536" ht="15.75" customHeight="1">
      <c r="C536" s="6"/>
      <c r="G536" s="188"/>
    </row>
    <row r="537" ht="15.75" customHeight="1">
      <c r="C537" s="6"/>
      <c r="G537" s="188"/>
    </row>
    <row r="538" ht="15.75" customHeight="1">
      <c r="C538" s="6"/>
      <c r="G538" s="188"/>
    </row>
    <row r="539" ht="15.75" customHeight="1">
      <c r="C539" s="6"/>
      <c r="G539" s="188"/>
    </row>
    <row r="540" ht="15.75" customHeight="1">
      <c r="C540" s="6"/>
      <c r="G540" s="188"/>
    </row>
    <row r="541" ht="15.75" customHeight="1">
      <c r="C541" s="6"/>
      <c r="G541" s="188"/>
    </row>
    <row r="542" ht="15.75" customHeight="1">
      <c r="C542" s="6"/>
      <c r="G542" s="188"/>
    </row>
    <row r="543" ht="15.75" customHeight="1">
      <c r="C543" s="6"/>
      <c r="G543" s="188"/>
    </row>
    <row r="544" ht="15.75" customHeight="1">
      <c r="C544" s="6"/>
      <c r="G544" s="188"/>
    </row>
    <row r="545" ht="15.75" customHeight="1">
      <c r="C545" s="6"/>
      <c r="G545" s="188"/>
    </row>
    <row r="546" ht="15.75" customHeight="1">
      <c r="C546" s="6"/>
      <c r="G546" s="188"/>
    </row>
    <row r="547" ht="15.75" customHeight="1">
      <c r="C547" s="6"/>
      <c r="G547" s="188"/>
    </row>
    <row r="548" ht="15.75" customHeight="1">
      <c r="C548" s="6"/>
      <c r="G548" s="188"/>
    </row>
    <row r="549" ht="15.75" customHeight="1">
      <c r="C549" s="6"/>
      <c r="G549" s="188"/>
    </row>
    <row r="550" ht="15.75" customHeight="1">
      <c r="C550" s="6"/>
      <c r="G550" s="188"/>
    </row>
    <row r="551" ht="15.75" customHeight="1">
      <c r="C551" s="6"/>
      <c r="G551" s="188"/>
    </row>
    <row r="552" ht="15.75" customHeight="1">
      <c r="C552" s="6"/>
      <c r="G552" s="188"/>
    </row>
    <row r="553" ht="15.75" customHeight="1">
      <c r="C553" s="6"/>
      <c r="G553" s="188"/>
    </row>
    <row r="554" ht="15.75" customHeight="1">
      <c r="C554" s="6"/>
      <c r="G554" s="188"/>
    </row>
    <row r="555" ht="15.75" customHeight="1">
      <c r="C555" s="6"/>
      <c r="G555" s="188"/>
    </row>
    <row r="556" ht="15.75" customHeight="1">
      <c r="C556" s="6"/>
      <c r="G556" s="188"/>
    </row>
    <row r="557" ht="15.75" customHeight="1">
      <c r="C557" s="6"/>
      <c r="G557" s="188"/>
    </row>
    <row r="558" ht="15.75" customHeight="1">
      <c r="C558" s="6"/>
      <c r="G558" s="188"/>
    </row>
    <row r="559" ht="15.75" customHeight="1">
      <c r="C559" s="6"/>
      <c r="G559" s="188"/>
    </row>
    <row r="560" ht="15.75" customHeight="1">
      <c r="C560" s="6"/>
      <c r="G560" s="188"/>
    </row>
    <row r="561" ht="15.75" customHeight="1">
      <c r="C561" s="6"/>
      <c r="G561" s="188"/>
    </row>
    <row r="562" ht="15.75" customHeight="1">
      <c r="C562" s="6"/>
      <c r="G562" s="188"/>
    </row>
    <row r="563" ht="15.75" customHeight="1">
      <c r="C563" s="6"/>
      <c r="G563" s="188"/>
    </row>
    <row r="564" ht="15.75" customHeight="1">
      <c r="C564" s="6"/>
      <c r="G564" s="188"/>
    </row>
    <row r="565" ht="15.75" customHeight="1">
      <c r="C565" s="6"/>
      <c r="G565" s="188"/>
    </row>
    <row r="566" ht="15.75" customHeight="1">
      <c r="C566" s="6"/>
      <c r="G566" s="188"/>
    </row>
    <row r="567" ht="15.75" customHeight="1">
      <c r="C567" s="6"/>
      <c r="G567" s="188"/>
    </row>
    <row r="568" ht="15.75" customHeight="1">
      <c r="C568" s="6"/>
      <c r="G568" s="188"/>
    </row>
    <row r="569" ht="15.75" customHeight="1">
      <c r="C569" s="6"/>
      <c r="G569" s="188"/>
    </row>
    <row r="570" ht="15.75" customHeight="1">
      <c r="C570" s="6"/>
      <c r="G570" s="188"/>
    </row>
    <row r="571" ht="15.75" customHeight="1">
      <c r="C571" s="6"/>
      <c r="G571" s="188"/>
    </row>
    <row r="572" ht="15.75" customHeight="1">
      <c r="C572" s="6"/>
      <c r="G572" s="188"/>
    </row>
    <row r="573" ht="15.75" customHeight="1">
      <c r="C573" s="6"/>
      <c r="G573" s="188"/>
    </row>
    <row r="574" ht="15.75" customHeight="1">
      <c r="C574" s="6"/>
      <c r="G574" s="188"/>
    </row>
    <row r="575" ht="15.75" customHeight="1">
      <c r="C575" s="6"/>
      <c r="G575" s="188"/>
    </row>
    <row r="576" ht="15.75" customHeight="1">
      <c r="C576" s="6"/>
      <c r="G576" s="188"/>
    </row>
    <row r="577" ht="15.75" customHeight="1">
      <c r="C577" s="6"/>
      <c r="G577" s="188"/>
    </row>
    <row r="578" ht="15.75" customHeight="1">
      <c r="C578" s="6"/>
      <c r="G578" s="188"/>
    </row>
    <row r="579" ht="15.75" customHeight="1">
      <c r="C579" s="6"/>
      <c r="G579" s="188"/>
    </row>
    <row r="580" ht="15.75" customHeight="1">
      <c r="C580" s="6"/>
      <c r="G580" s="188"/>
    </row>
    <row r="581" ht="15.75" customHeight="1">
      <c r="C581" s="6"/>
      <c r="G581" s="188"/>
    </row>
    <row r="582" ht="15.75" customHeight="1">
      <c r="C582" s="6"/>
      <c r="G582" s="188"/>
    </row>
    <row r="583" ht="15.75" customHeight="1">
      <c r="C583" s="6"/>
      <c r="G583" s="188"/>
    </row>
    <row r="584" ht="15.75" customHeight="1">
      <c r="C584" s="6"/>
      <c r="G584" s="188"/>
    </row>
    <row r="585" ht="15.75" customHeight="1">
      <c r="C585" s="6"/>
      <c r="G585" s="188"/>
    </row>
    <row r="586" ht="15.75" customHeight="1">
      <c r="C586" s="6"/>
      <c r="G586" s="188"/>
    </row>
    <row r="587" ht="15.75" customHeight="1">
      <c r="C587" s="6"/>
      <c r="G587" s="188"/>
    </row>
    <row r="588" ht="15.75" customHeight="1">
      <c r="C588" s="6"/>
      <c r="G588" s="188"/>
    </row>
    <row r="589" ht="15.75" customHeight="1">
      <c r="C589" s="6"/>
      <c r="G589" s="188"/>
    </row>
    <row r="590" ht="15.75" customHeight="1">
      <c r="C590" s="6"/>
      <c r="G590" s="188"/>
    </row>
    <row r="591" ht="15.75" customHeight="1">
      <c r="C591" s="6"/>
      <c r="G591" s="188"/>
    </row>
    <row r="592" ht="15.75" customHeight="1">
      <c r="C592" s="6"/>
      <c r="G592" s="188"/>
    </row>
    <row r="593" ht="15.75" customHeight="1">
      <c r="C593" s="6"/>
      <c r="G593" s="188"/>
    </row>
    <row r="594" ht="15.75" customHeight="1">
      <c r="C594" s="6"/>
      <c r="G594" s="188"/>
    </row>
    <row r="595" ht="15.75" customHeight="1">
      <c r="C595" s="6"/>
      <c r="G595" s="188"/>
    </row>
    <row r="596" ht="15.75" customHeight="1">
      <c r="C596" s="6"/>
      <c r="G596" s="188"/>
    </row>
    <row r="597" ht="15.75" customHeight="1">
      <c r="C597" s="6"/>
      <c r="G597" s="188"/>
    </row>
    <row r="598" ht="15.75" customHeight="1">
      <c r="C598" s="6"/>
      <c r="G598" s="188"/>
    </row>
    <row r="599" ht="15.75" customHeight="1">
      <c r="C599" s="6"/>
      <c r="G599" s="188"/>
    </row>
    <row r="600" ht="15.75" customHeight="1">
      <c r="C600" s="6"/>
      <c r="G600" s="188"/>
    </row>
    <row r="601" ht="15.75" customHeight="1">
      <c r="C601" s="6"/>
      <c r="G601" s="188"/>
    </row>
    <row r="602" ht="15.75" customHeight="1">
      <c r="C602" s="6"/>
      <c r="G602" s="188"/>
    </row>
    <row r="603" ht="15.75" customHeight="1">
      <c r="C603" s="6"/>
      <c r="G603" s="188"/>
    </row>
    <row r="604" ht="15.75" customHeight="1">
      <c r="C604" s="6"/>
      <c r="G604" s="188"/>
    </row>
    <row r="605" ht="15.75" customHeight="1">
      <c r="C605" s="6"/>
      <c r="G605" s="188"/>
    </row>
    <row r="606" ht="15.75" customHeight="1">
      <c r="C606" s="6"/>
      <c r="G606" s="188"/>
    </row>
    <row r="607" ht="15.75" customHeight="1">
      <c r="C607" s="6"/>
      <c r="G607" s="188"/>
    </row>
    <row r="608" ht="15.75" customHeight="1">
      <c r="C608" s="6"/>
      <c r="G608" s="188"/>
    </row>
    <row r="609" ht="15.75" customHeight="1">
      <c r="C609" s="6"/>
      <c r="G609" s="188"/>
    </row>
    <row r="610" ht="15.75" customHeight="1">
      <c r="C610" s="6"/>
      <c r="G610" s="188"/>
    </row>
    <row r="611" ht="15.75" customHeight="1">
      <c r="C611" s="6"/>
      <c r="G611" s="188"/>
    </row>
    <row r="612" ht="15.75" customHeight="1">
      <c r="C612" s="6"/>
      <c r="G612" s="188"/>
    </row>
    <row r="613" ht="15.75" customHeight="1">
      <c r="C613" s="6"/>
      <c r="G613" s="188"/>
    </row>
    <row r="614" ht="15.75" customHeight="1">
      <c r="C614" s="6"/>
      <c r="G614" s="188"/>
    </row>
    <row r="615" ht="15.75" customHeight="1">
      <c r="C615" s="6"/>
      <c r="G615" s="188"/>
    </row>
    <row r="616" ht="15.75" customHeight="1">
      <c r="C616" s="6"/>
      <c r="G616" s="188"/>
    </row>
    <row r="617" ht="15.75" customHeight="1">
      <c r="C617" s="6"/>
      <c r="G617" s="188"/>
    </row>
    <row r="618" ht="15.75" customHeight="1">
      <c r="C618" s="6"/>
      <c r="G618" s="188"/>
    </row>
    <row r="619" ht="15.75" customHeight="1">
      <c r="C619" s="6"/>
      <c r="G619" s="188"/>
    </row>
    <row r="620" ht="15.75" customHeight="1">
      <c r="C620" s="6"/>
      <c r="G620" s="188"/>
    </row>
    <row r="621" ht="15.75" customHeight="1">
      <c r="C621" s="6"/>
      <c r="G621" s="188"/>
    </row>
    <row r="622" ht="15.75" customHeight="1">
      <c r="C622" s="6"/>
      <c r="G622" s="188"/>
    </row>
    <row r="623" ht="15.75" customHeight="1">
      <c r="C623" s="6"/>
      <c r="G623" s="188"/>
    </row>
    <row r="624" ht="15.75" customHeight="1">
      <c r="C624" s="6"/>
      <c r="G624" s="188"/>
    </row>
    <row r="625" ht="15.75" customHeight="1">
      <c r="C625" s="6"/>
      <c r="G625" s="188"/>
    </row>
    <row r="626" ht="15.75" customHeight="1">
      <c r="C626" s="6"/>
      <c r="G626" s="188"/>
    </row>
    <row r="627" ht="15.75" customHeight="1">
      <c r="C627" s="6"/>
      <c r="G627" s="188"/>
    </row>
    <row r="628" ht="15.75" customHeight="1">
      <c r="C628" s="6"/>
      <c r="G628" s="188"/>
    </row>
    <row r="629" ht="15.75" customHeight="1">
      <c r="C629" s="6"/>
      <c r="G629" s="188"/>
    </row>
    <row r="630" ht="15.75" customHeight="1">
      <c r="C630" s="6"/>
      <c r="G630" s="188"/>
    </row>
    <row r="631" ht="15.75" customHeight="1">
      <c r="C631" s="6"/>
      <c r="G631" s="188"/>
    </row>
    <row r="632" ht="15.75" customHeight="1">
      <c r="C632" s="6"/>
      <c r="G632" s="188"/>
    </row>
    <row r="633" ht="15.75" customHeight="1">
      <c r="C633" s="6"/>
      <c r="G633" s="188"/>
    </row>
    <row r="634" ht="15.75" customHeight="1">
      <c r="C634" s="6"/>
      <c r="G634" s="188"/>
    </row>
    <row r="635" ht="15.75" customHeight="1">
      <c r="C635" s="6"/>
      <c r="G635" s="188"/>
    </row>
    <row r="636" ht="15.75" customHeight="1">
      <c r="C636" s="6"/>
      <c r="G636" s="188"/>
    </row>
    <row r="637" ht="15.75" customHeight="1">
      <c r="C637" s="6"/>
      <c r="G637" s="188"/>
    </row>
    <row r="638" ht="15.75" customHeight="1">
      <c r="C638" s="6"/>
      <c r="G638" s="188"/>
    </row>
    <row r="639" ht="15.75" customHeight="1">
      <c r="C639" s="6"/>
      <c r="G639" s="188"/>
    </row>
    <row r="640" ht="15.75" customHeight="1">
      <c r="C640" s="6"/>
      <c r="G640" s="188"/>
    </row>
    <row r="641" ht="15.75" customHeight="1">
      <c r="C641" s="6"/>
      <c r="G641" s="188"/>
    </row>
    <row r="642" ht="15.75" customHeight="1">
      <c r="C642" s="6"/>
      <c r="G642" s="188"/>
    </row>
    <row r="643" ht="15.75" customHeight="1">
      <c r="C643" s="6"/>
      <c r="G643" s="188"/>
    </row>
    <row r="644" ht="15.75" customHeight="1">
      <c r="C644" s="6"/>
      <c r="G644" s="188"/>
    </row>
    <row r="645" ht="15.75" customHeight="1">
      <c r="C645" s="6"/>
      <c r="G645" s="188"/>
    </row>
    <row r="646" ht="15.75" customHeight="1">
      <c r="C646" s="6"/>
      <c r="G646" s="188"/>
    </row>
    <row r="647" ht="15.75" customHeight="1">
      <c r="C647" s="6"/>
      <c r="G647" s="188"/>
    </row>
    <row r="648" ht="15.75" customHeight="1">
      <c r="C648" s="6"/>
      <c r="G648" s="188"/>
    </row>
    <row r="649" ht="15.75" customHeight="1">
      <c r="C649" s="6"/>
      <c r="G649" s="188"/>
    </row>
    <row r="650" ht="15.75" customHeight="1">
      <c r="C650" s="6"/>
      <c r="G650" s="188"/>
    </row>
    <row r="651" ht="15.75" customHeight="1">
      <c r="C651" s="6"/>
      <c r="G651" s="188"/>
    </row>
    <row r="652" ht="15.75" customHeight="1">
      <c r="C652" s="6"/>
      <c r="G652" s="188"/>
    </row>
    <row r="653" ht="15.75" customHeight="1">
      <c r="C653" s="6"/>
      <c r="G653" s="188"/>
    </row>
    <row r="654" ht="15.75" customHeight="1">
      <c r="C654" s="6"/>
      <c r="G654" s="188"/>
    </row>
    <row r="655" ht="15.75" customHeight="1">
      <c r="C655" s="6"/>
      <c r="G655" s="188"/>
    </row>
    <row r="656" ht="15.75" customHeight="1">
      <c r="C656" s="6"/>
      <c r="G656" s="188"/>
    </row>
    <row r="657" ht="15.75" customHeight="1">
      <c r="C657" s="6"/>
      <c r="G657" s="188"/>
    </row>
    <row r="658" ht="15.75" customHeight="1">
      <c r="C658" s="6"/>
      <c r="G658" s="188"/>
    </row>
    <row r="659" ht="15.75" customHeight="1">
      <c r="C659" s="6"/>
      <c r="G659" s="188"/>
    </row>
    <row r="660" ht="15.75" customHeight="1">
      <c r="C660" s="6"/>
      <c r="G660" s="188"/>
    </row>
    <row r="661" ht="15.75" customHeight="1">
      <c r="C661" s="6"/>
      <c r="G661" s="188"/>
    </row>
    <row r="662" ht="15.75" customHeight="1">
      <c r="C662" s="6"/>
      <c r="G662" s="188"/>
    </row>
    <row r="663" ht="15.75" customHeight="1">
      <c r="C663" s="6"/>
      <c r="G663" s="188"/>
    </row>
    <row r="664" ht="15.75" customHeight="1">
      <c r="C664" s="6"/>
      <c r="G664" s="188"/>
    </row>
    <row r="665" ht="15.75" customHeight="1">
      <c r="C665" s="6"/>
      <c r="G665" s="188"/>
    </row>
    <row r="666" ht="15.75" customHeight="1">
      <c r="C666" s="6"/>
      <c r="G666" s="188"/>
    </row>
    <row r="667" ht="15.75" customHeight="1">
      <c r="C667" s="6"/>
      <c r="G667" s="188"/>
    </row>
    <row r="668" ht="15.75" customHeight="1">
      <c r="C668" s="6"/>
      <c r="G668" s="188"/>
    </row>
    <row r="669" ht="15.75" customHeight="1">
      <c r="C669" s="6"/>
      <c r="G669" s="188"/>
    </row>
    <row r="670" ht="15.75" customHeight="1">
      <c r="C670" s="6"/>
      <c r="G670" s="188"/>
    </row>
    <row r="671" ht="15.75" customHeight="1">
      <c r="C671" s="6"/>
      <c r="G671" s="188"/>
    </row>
    <row r="672" ht="15.75" customHeight="1">
      <c r="C672" s="6"/>
      <c r="G672" s="188"/>
    </row>
    <row r="673" ht="15.75" customHeight="1">
      <c r="C673" s="6"/>
      <c r="G673" s="188"/>
    </row>
    <row r="674" ht="15.75" customHeight="1">
      <c r="C674" s="6"/>
      <c r="G674" s="188"/>
    </row>
    <row r="675" ht="15.75" customHeight="1">
      <c r="C675" s="6"/>
      <c r="G675" s="188"/>
    </row>
    <row r="676" ht="15.75" customHeight="1">
      <c r="C676" s="6"/>
      <c r="G676" s="188"/>
    </row>
    <row r="677" ht="15.75" customHeight="1">
      <c r="C677" s="6"/>
      <c r="G677" s="188"/>
    </row>
    <row r="678" ht="15.75" customHeight="1">
      <c r="C678" s="6"/>
      <c r="G678" s="188"/>
    </row>
    <row r="679" ht="15.75" customHeight="1">
      <c r="C679" s="6"/>
      <c r="G679" s="188"/>
    </row>
    <row r="680" ht="15.75" customHeight="1">
      <c r="C680" s="6"/>
      <c r="G680" s="188"/>
    </row>
    <row r="681" ht="15.75" customHeight="1">
      <c r="C681" s="6"/>
      <c r="G681" s="188"/>
    </row>
    <row r="682" ht="15.75" customHeight="1">
      <c r="C682" s="6"/>
      <c r="G682" s="188"/>
    </row>
    <row r="683" ht="15.75" customHeight="1">
      <c r="C683" s="6"/>
      <c r="G683" s="188"/>
    </row>
    <row r="684" ht="15.75" customHeight="1">
      <c r="C684" s="6"/>
      <c r="G684" s="188"/>
    </row>
    <row r="685" ht="15.75" customHeight="1">
      <c r="C685" s="6"/>
      <c r="G685" s="188"/>
    </row>
    <row r="686" ht="15.75" customHeight="1">
      <c r="C686" s="6"/>
      <c r="G686" s="188"/>
    </row>
    <row r="687" ht="15.75" customHeight="1">
      <c r="C687" s="6"/>
      <c r="G687" s="188"/>
    </row>
    <row r="688" ht="15.75" customHeight="1">
      <c r="C688" s="6"/>
      <c r="G688" s="188"/>
    </row>
    <row r="689" ht="15.75" customHeight="1">
      <c r="C689" s="6"/>
      <c r="G689" s="188"/>
    </row>
    <row r="690" ht="15.75" customHeight="1">
      <c r="C690" s="6"/>
      <c r="G690" s="188"/>
    </row>
    <row r="691" ht="15.75" customHeight="1">
      <c r="C691" s="6"/>
      <c r="G691" s="188"/>
    </row>
    <row r="692" ht="15.75" customHeight="1">
      <c r="C692" s="6"/>
      <c r="G692" s="188"/>
    </row>
    <row r="693" ht="15.75" customHeight="1">
      <c r="C693" s="6"/>
      <c r="G693" s="188"/>
    </row>
    <row r="694" ht="15.75" customHeight="1">
      <c r="C694" s="6"/>
      <c r="G694" s="188"/>
    </row>
    <row r="695" ht="15.75" customHeight="1">
      <c r="C695" s="6"/>
      <c r="G695" s="188"/>
    </row>
    <row r="696" ht="15.75" customHeight="1">
      <c r="C696" s="6"/>
      <c r="G696" s="188"/>
    </row>
    <row r="697" ht="15.75" customHeight="1">
      <c r="C697" s="6"/>
      <c r="G697" s="188"/>
    </row>
    <row r="698" ht="15.75" customHeight="1">
      <c r="C698" s="6"/>
      <c r="G698" s="188"/>
    </row>
    <row r="699" ht="15.75" customHeight="1">
      <c r="C699" s="6"/>
      <c r="G699" s="188"/>
    </row>
    <row r="700" ht="15.75" customHeight="1">
      <c r="C700" s="6"/>
      <c r="G700" s="188"/>
    </row>
    <row r="701" ht="15.75" customHeight="1">
      <c r="C701" s="6"/>
      <c r="G701" s="188"/>
    </row>
    <row r="702" ht="15.75" customHeight="1">
      <c r="C702" s="6"/>
      <c r="G702" s="188"/>
    </row>
    <row r="703" ht="15.75" customHeight="1">
      <c r="C703" s="6"/>
      <c r="G703" s="188"/>
    </row>
    <row r="704" ht="15.75" customHeight="1">
      <c r="C704" s="6"/>
      <c r="G704" s="188"/>
    </row>
    <row r="705" ht="15.75" customHeight="1">
      <c r="C705" s="6"/>
      <c r="G705" s="188"/>
    </row>
    <row r="706" ht="15.75" customHeight="1">
      <c r="C706" s="6"/>
      <c r="G706" s="188"/>
    </row>
    <row r="707" ht="15.75" customHeight="1">
      <c r="C707" s="6"/>
      <c r="G707" s="188"/>
    </row>
    <row r="708" ht="15.75" customHeight="1">
      <c r="C708" s="6"/>
      <c r="G708" s="188"/>
    </row>
    <row r="709" ht="15.75" customHeight="1">
      <c r="C709" s="6"/>
      <c r="G709" s="188"/>
    </row>
    <row r="710" ht="15.75" customHeight="1">
      <c r="C710" s="6"/>
      <c r="G710" s="188"/>
    </row>
    <row r="711" ht="15.75" customHeight="1">
      <c r="C711" s="6"/>
      <c r="G711" s="188"/>
    </row>
    <row r="712" ht="15.75" customHeight="1">
      <c r="C712" s="6"/>
      <c r="G712" s="188"/>
    </row>
    <row r="713" ht="15.75" customHeight="1">
      <c r="C713" s="6"/>
      <c r="G713" s="188"/>
    </row>
    <row r="714" ht="15.75" customHeight="1">
      <c r="C714" s="6"/>
      <c r="G714" s="188"/>
    </row>
    <row r="715" ht="15.75" customHeight="1">
      <c r="C715" s="6"/>
      <c r="G715" s="188"/>
    </row>
    <row r="716" ht="15.75" customHeight="1">
      <c r="C716" s="6"/>
      <c r="G716" s="188"/>
    </row>
    <row r="717" ht="15.75" customHeight="1">
      <c r="C717" s="6"/>
      <c r="G717" s="188"/>
    </row>
    <row r="718" ht="15.75" customHeight="1">
      <c r="C718" s="6"/>
      <c r="G718" s="188"/>
    </row>
    <row r="719" ht="15.75" customHeight="1">
      <c r="C719" s="6"/>
      <c r="G719" s="188"/>
    </row>
    <row r="720" ht="15.75" customHeight="1">
      <c r="C720" s="6"/>
      <c r="G720" s="188"/>
    </row>
    <row r="721" ht="15.75" customHeight="1">
      <c r="C721" s="6"/>
      <c r="G721" s="188"/>
    </row>
    <row r="722" ht="15.75" customHeight="1">
      <c r="C722" s="6"/>
      <c r="G722" s="188"/>
    </row>
    <row r="723" ht="15.75" customHeight="1">
      <c r="C723" s="6"/>
      <c r="G723" s="188"/>
    </row>
    <row r="724" ht="15.75" customHeight="1">
      <c r="C724" s="6"/>
      <c r="G724" s="188"/>
    </row>
    <row r="725" ht="15.75" customHeight="1">
      <c r="C725" s="6"/>
      <c r="G725" s="188"/>
    </row>
    <row r="726" ht="15.75" customHeight="1">
      <c r="C726" s="6"/>
      <c r="G726" s="188"/>
    </row>
    <row r="727" ht="15.75" customHeight="1">
      <c r="C727" s="6"/>
      <c r="G727" s="188"/>
    </row>
    <row r="728" ht="15.75" customHeight="1">
      <c r="C728" s="6"/>
      <c r="G728" s="188"/>
    </row>
    <row r="729" ht="15.75" customHeight="1">
      <c r="C729" s="6"/>
      <c r="G729" s="188"/>
    </row>
    <row r="730" ht="15.75" customHeight="1">
      <c r="C730" s="6"/>
      <c r="G730" s="188"/>
    </row>
    <row r="731" ht="15.75" customHeight="1">
      <c r="C731" s="6"/>
      <c r="G731" s="188"/>
    </row>
    <row r="732" ht="15.75" customHeight="1">
      <c r="C732" s="6"/>
      <c r="G732" s="188"/>
    </row>
    <row r="733" ht="15.75" customHeight="1">
      <c r="C733" s="6"/>
      <c r="G733" s="188"/>
    </row>
    <row r="734" ht="15.75" customHeight="1">
      <c r="C734" s="6"/>
      <c r="G734" s="188"/>
    </row>
    <row r="735" ht="15.75" customHeight="1">
      <c r="C735" s="6"/>
      <c r="G735" s="188"/>
    </row>
    <row r="736" ht="15.75" customHeight="1">
      <c r="C736" s="6"/>
      <c r="G736" s="188"/>
    </row>
    <row r="737" ht="15.75" customHeight="1">
      <c r="C737" s="6"/>
      <c r="G737" s="188"/>
    </row>
    <row r="738" ht="15.75" customHeight="1">
      <c r="C738" s="6"/>
      <c r="G738" s="188"/>
    </row>
    <row r="739" ht="15.75" customHeight="1">
      <c r="C739" s="6"/>
      <c r="G739" s="188"/>
    </row>
    <row r="740" ht="15.75" customHeight="1">
      <c r="C740" s="6"/>
      <c r="G740" s="188"/>
    </row>
    <row r="741" ht="15.75" customHeight="1">
      <c r="C741" s="6"/>
      <c r="G741" s="188"/>
    </row>
    <row r="742" ht="15.75" customHeight="1">
      <c r="C742" s="6"/>
      <c r="G742" s="188"/>
    </row>
    <row r="743" ht="15.75" customHeight="1">
      <c r="C743" s="6"/>
      <c r="G743" s="188"/>
    </row>
    <row r="744" ht="15.75" customHeight="1">
      <c r="C744" s="6"/>
      <c r="G744" s="188"/>
    </row>
    <row r="745" ht="15.75" customHeight="1">
      <c r="C745" s="6"/>
      <c r="G745" s="188"/>
    </row>
    <row r="746" ht="15.75" customHeight="1">
      <c r="C746" s="6"/>
      <c r="G746" s="188"/>
    </row>
    <row r="747" ht="15.75" customHeight="1">
      <c r="C747" s="6"/>
      <c r="G747" s="188"/>
    </row>
    <row r="748" ht="15.75" customHeight="1">
      <c r="C748" s="6"/>
      <c r="G748" s="188"/>
    </row>
    <row r="749" ht="15.75" customHeight="1">
      <c r="C749" s="6"/>
      <c r="G749" s="188"/>
    </row>
    <row r="750" ht="15.75" customHeight="1">
      <c r="C750" s="6"/>
      <c r="G750" s="188"/>
    </row>
    <row r="751" ht="15.75" customHeight="1">
      <c r="C751" s="6"/>
      <c r="G751" s="188"/>
    </row>
    <row r="752" ht="15.75" customHeight="1">
      <c r="C752" s="6"/>
      <c r="G752" s="188"/>
    </row>
    <row r="753" ht="15.75" customHeight="1">
      <c r="C753" s="6"/>
      <c r="G753" s="188"/>
    </row>
    <row r="754" ht="15.75" customHeight="1">
      <c r="C754" s="6"/>
      <c r="G754" s="188"/>
    </row>
    <row r="755" ht="15.75" customHeight="1">
      <c r="C755" s="6"/>
      <c r="G755" s="188"/>
    </row>
    <row r="756" ht="15.75" customHeight="1">
      <c r="C756" s="6"/>
      <c r="G756" s="188"/>
    </row>
    <row r="757" ht="15.75" customHeight="1">
      <c r="C757" s="6"/>
      <c r="G757" s="188"/>
    </row>
    <row r="758" ht="15.75" customHeight="1">
      <c r="C758" s="6"/>
      <c r="G758" s="188"/>
    </row>
    <row r="759" ht="15.75" customHeight="1">
      <c r="C759" s="6"/>
      <c r="G759" s="188"/>
    </row>
    <row r="760" ht="15.75" customHeight="1">
      <c r="C760" s="6"/>
      <c r="G760" s="188"/>
    </row>
    <row r="761" ht="15.75" customHeight="1">
      <c r="C761" s="6"/>
      <c r="G761" s="188"/>
    </row>
    <row r="762" ht="15.75" customHeight="1">
      <c r="C762" s="6"/>
      <c r="G762" s="188"/>
    </row>
    <row r="763" ht="15.75" customHeight="1">
      <c r="C763" s="6"/>
      <c r="G763" s="188"/>
    </row>
    <row r="764" ht="15.75" customHeight="1">
      <c r="C764" s="6"/>
      <c r="G764" s="188"/>
    </row>
    <row r="765" ht="15.75" customHeight="1">
      <c r="C765" s="6"/>
      <c r="G765" s="188"/>
    </row>
    <row r="766" ht="15.75" customHeight="1">
      <c r="C766" s="6"/>
      <c r="G766" s="188"/>
    </row>
    <row r="767" ht="15.75" customHeight="1">
      <c r="C767" s="6"/>
      <c r="G767" s="188"/>
    </row>
    <row r="768" ht="15.75" customHeight="1">
      <c r="C768" s="6"/>
      <c r="G768" s="188"/>
    </row>
    <row r="769" ht="15.75" customHeight="1">
      <c r="C769" s="6"/>
      <c r="G769" s="188"/>
    </row>
    <row r="770" ht="15.75" customHeight="1">
      <c r="C770" s="6"/>
      <c r="G770" s="188"/>
    </row>
    <row r="771" ht="15.75" customHeight="1">
      <c r="C771" s="6"/>
      <c r="G771" s="188"/>
    </row>
    <row r="772" ht="15.75" customHeight="1">
      <c r="C772" s="6"/>
      <c r="G772" s="188"/>
    </row>
    <row r="773" ht="15.75" customHeight="1">
      <c r="C773" s="6"/>
      <c r="G773" s="188"/>
    </row>
    <row r="774" ht="15.75" customHeight="1">
      <c r="C774" s="6"/>
      <c r="G774" s="188"/>
    </row>
    <row r="775" ht="15.75" customHeight="1">
      <c r="C775" s="6"/>
      <c r="G775" s="188"/>
    </row>
    <row r="776" ht="15.75" customHeight="1">
      <c r="C776" s="6"/>
      <c r="G776" s="188"/>
    </row>
    <row r="777" ht="15.75" customHeight="1">
      <c r="C777" s="6"/>
      <c r="G777" s="188"/>
    </row>
    <row r="778" ht="15.75" customHeight="1">
      <c r="C778" s="6"/>
      <c r="G778" s="188"/>
    </row>
    <row r="779" ht="15.75" customHeight="1">
      <c r="C779" s="6"/>
      <c r="G779" s="188"/>
    </row>
    <row r="780" ht="15.75" customHeight="1">
      <c r="C780" s="6"/>
      <c r="G780" s="188"/>
    </row>
    <row r="781" ht="15.75" customHeight="1">
      <c r="C781" s="6"/>
      <c r="G781" s="188"/>
    </row>
    <row r="782" ht="15.75" customHeight="1">
      <c r="C782" s="6"/>
      <c r="G782" s="188"/>
    </row>
    <row r="783" ht="15.75" customHeight="1">
      <c r="C783" s="6"/>
      <c r="G783" s="188"/>
    </row>
    <row r="784" ht="15.75" customHeight="1">
      <c r="C784" s="6"/>
      <c r="G784" s="188"/>
    </row>
    <row r="785" ht="15.75" customHeight="1">
      <c r="C785" s="6"/>
      <c r="G785" s="188"/>
    </row>
    <row r="786" ht="15.75" customHeight="1">
      <c r="C786" s="6"/>
      <c r="G786" s="188"/>
    </row>
    <row r="787" ht="15.75" customHeight="1">
      <c r="C787" s="6"/>
      <c r="G787" s="188"/>
    </row>
    <row r="788" ht="15.75" customHeight="1">
      <c r="C788" s="6"/>
      <c r="G788" s="188"/>
    </row>
    <row r="789" ht="15.75" customHeight="1">
      <c r="C789" s="6"/>
      <c r="G789" s="188"/>
    </row>
    <row r="790" ht="15.75" customHeight="1">
      <c r="C790" s="6"/>
      <c r="G790" s="188"/>
    </row>
    <row r="791" ht="15.75" customHeight="1">
      <c r="C791" s="6"/>
      <c r="G791" s="188"/>
    </row>
    <row r="792" ht="15.75" customHeight="1">
      <c r="C792" s="6"/>
      <c r="G792" s="188"/>
    </row>
    <row r="793" ht="15.75" customHeight="1">
      <c r="C793" s="6"/>
      <c r="G793" s="188"/>
    </row>
    <row r="794" ht="15.75" customHeight="1">
      <c r="C794" s="6"/>
      <c r="G794" s="188"/>
    </row>
    <row r="795" ht="15.75" customHeight="1">
      <c r="C795" s="6"/>
      <c r="G795" s="188"/>
    </row>
    <row r="796" ht="15.75" customHeight="1">
      <c r="C796" s="6"/>
      <c r="G796" s="188"/>
    </row>
    <row r="797" ht="15.75" customHeight="1">
      <c r="C797" s="6"/>
      <c r="G797" s="188"/>
    </row>
    <row r="798" ht="15.75" customHeight="1">
      <c r="C798" s="6"/>
      <c r="G798" s="188"/>
    </row>
    <row r="799" ht="15.75" customHeight="1">
      <c r="C799" s="6"/>
      <c r="G799" s="188"/>
    </row>
    <row r="800" ht="15.75" customHeight="1">
      <c r="C800" s="6"/>
      <c r="G800" s="188"/>
    </row>
    <row r="801" ht="15.75" customHeight="1">
      <c r="C801" s="6"/>
      <c r="G801" s="188"/>
    </row>
    <row r="802" ht="15.75" customHeight="1">
      <c r="C802" s="6"/>
      <c r="G802" s="188"/>
    </row>
    <row r="803" ht="15.75" customHeight="1">
      <c r="C803" s="6"/>
      <c r="G803" s="188"/>
    </row>
    <row r="804" ht="15.75" customHeight="1">
      <c r="C804" s="6"/>
      <c r="G804" s="188"/>
    </row>
    <row r="805" ht="15.75" customHeight="1">
      <c r="C805" s="6"/>
      <c r="G805" s="188"/>
    </row>
    <row r="806" ht="15.75" customHeight="1">
      <c r="C806" s="6"/>
      <c r="G806" s="188"/>
    </row>
    <row r="807" ht="15.75" customHeight="1">
      <c r="C807" s="6"/>
      <c r="G807" s="188"/>
    </row>
    <row r="808" ht="15.75" customHeight="1">
      <c r="C808" s="6"/>
      <c r="G808" s="188"/>
    </row>
    <row r="809" ht="15.75" customHeight="1">
      <c r="C809" s="6"/>
      <c r="G809" s="188"/>
    </row>
    <row r="810" ht="15.75" customHeight="1">
      <c r="C810" s="6"/>
      <c r="G810" s="188"/>
    </row>
    <row r="811" ht="15.75" customHeight="1">
      <c r="C811" s="6"/>
      <c r="G811" s="188"/>
    </row>
    <row r="812" ht="15.75" customHeight="1">
      <c r="C812" s="6"/>
      <c r="G812" s="188"/>
    </row>
    <row r="813" ht="15.75" customHeight="1">
      <c r="C813" s="6"/>
      <c r="G813" s="188"/>
    </row>
    <row r="814" ht="15.75" customHeight="1">
      <c r="C814" s="6"/>
      <c r="G814" s="188"/>
    </row>
    <row r="815" ht="15.75" customHeight="1">
      <c r="C815" s="6"/>
      <c r="G815" s="188"/>
    </row>
    <row r="816" ht="15.75" customHeight="1">
      <c r="C816" s="6"/>
      <c r="G816" s="188"/>
    </row>
    <row r="817" ht="15.75" customHeight="1">
      <c r="C817" s="6"/>
      <c r="G817" s="188"/>
    </row>
    <row r="818" ht="15.75" customHeight="1">
      <c r="C818" s="6"/>
      <c r="G818" s="188"/>
    </row>
    <row r="819" ht="15.75" customHeight="1">
      <c r="C819" s="6"/>
      <c r="G819" s="188"/>
    </row>
    <row r="820" ht="15.75" customHeight="1">
      <c r="C820" s="6"/>
      <c r="G820" s="188"/>
    </row>
    <row r="821" ht="15.75" customHeight="1">
      <c r="C821" s="6"/>
      <c r="G821" s="188"/>
    </row>
    <row r="822" ht="15.75" customHeight="1">
      <c r="C822" s="6"/>
      <c r="G822" s="188"/>
    </row>
    <row r="823" ht="15.75" customHeight="1">
      <c r="C823" s="6"/>
      <c r="G823" s="188"/>
    </row>
    <row r="824" ht="15.75" customHeight="1">
      <c r="C824" s="6"/>
      <c r="G824" s="188"/>
    </row>
    <row r="825" ht="15.75" customHeight="1">
      <c r="C825" s="6"/>
      <c r="G825" s="188"/>
    </row>
    <row r="826" ht="15.75" customHeight="1">
      <c r="C826" s="6"/>
      <c r="G826" s="188"/>
    </row>
    <row r="827" ht="15.75" customHeight="1">
      <c r="C827" s="6"/>
      <c r="G827" s="188"/>
    </row>
    <row r="828" ht="15.75" customHeight="1">
      <c r="C828" s="6"/>
      <c r="G828" s="188"/>
    </row>
    <row r="829" ht="15.75" customHeight="1">
      <c r="C829" s="6"/>
      <c r="G829" s="188"/>
    </row>
    <row r="830" ht="15.75" customHeight="1">
      <c r="C830" s="6"/>
      <c r="G830" s="188"/>
    </row>
    <row r="831" ht="15.75" customHeight="1">
      <c r="C831" s="6"/>
      <c r="G831" s="188"/>
    </row>
    <row r="832" ht="15.75" customHeight="1">
      <c r="C832" s="6"/>
      <c r="G832" s="188"/>
    </row>
    <row r="833" ht="15.75" customHeight="1">
      <c r="C833" s="6"/>
      <c r="G833" s="188"/>
    </row>
    <row r="834" ht="15.75" customHeight="1">
      <c r="C834" s="6"/>
      <c r="G834" s="188"/>
    </row>
    <row r="835" ht="15.75" customHeight="1">
      <c r="C835" s="6"/>
      <c r="G835" s="188"/>
    </row>
    <row r="836" ht="15.75" customHeight="1">
      <c r="C836" s="6"/>
      <c r="G836" s="188"/>
    </row>
    <row r="837" ht="15.75" customHeight="1">
      <c r="C837" s="6"/>
      <c r="G837" s="188"/>
    </row>
    <row r="838" ht="15.75" customHeight="1">
      <c r="C838" s="6"/>
      <c r="G838" s="188"/>
    </row>
    <row r="839" ht="15.75" customHeight="1">
      <c r="C839" s="6"/>
      <c r="G839" s="188"/>
    </row>
    <row r="840" ht="15.75" customHeight="1">
      <c r="C840" s="6"/>
      <c r="G840" s="188"/>
    </row>
    <row r="841" ht="15.75" customHeight="1">
      <c r="C841" s="6"/>
      <c r="G841" s="188"/>
    </row>
    <row r="842" ht="15.75" customHeight="1">
      <c r="C842" s="6"/>
      <c r="G842" s="188"/>
    </row>
    <row r="843" ht="15.75" customHeight="1">
      <c r="C843" s="6"/>
      <c r="G843" s="188"/>
    </row>
    <row r="844" ht="15.75" customHeight="1">
      <c r="C844" s="6"/>
      <c r="G844" s="188"/>
    </row>
    <row r="845" ht="15.75" customHeight="1">
      <c r="C845" s="6"/>
      <c r="G845" s="188"/>
    </row>
    <row r="846" ht="15.75" customHeight="1">
      <c r="C846" s="6"/>
      <c r="G846" s="188"/>
    </row>
    <row r="847" ht="15.75" customHeight="1">
      <c r="C847" s="6"/>
      <c r="G847" s="188"/>
    </row>
    <row r="848" ht="15.75" customHeight="1">
      <c r="C848" s="6"/>
      <c r="G848" s="188"/>
    </row>
    <row r="849" ht="15.75" customHeight="1">
      <c r="C849" s="6"/>
      <c r="G849" s="188"/>
    </row>
    <row r="850" ht="15.75" customHeight="1">
      <c r="C850" s="6"/>
      <c r="G850" s="188"/>
    </row>
    <row r="851" ht="15.75" customHeight="1">
      <c r="C851" s="6"/>
      <c r="G851" s="188"/>
    </row>
    <row r="852" ht="15.75" customHeight="1">
      <c r="C852" s="6"/>
      <c r="G852" s="188"/>
    </row>
    <row r="853" ht="15.75" customHeight="1">
      <c r="C853" s="6"/>
      <c r="G853" s="188"/>
    </row>
    <row r="854" ht="15.75" customHeight="1">
      <c r="C854" s="6"/>
      <c r="G854" s="188"/>
    </row>
    <row r="855" ht="15.75" customHeight="1">
      <c r="C855" s="6"/>
      <c r="G855" s="188"/>
    </row>
    <row r="856" ht="15.75" customHeight="1">
      <c r="C856" s="6"/>
      <c r="G856" s="188"/>
    </row>
    <row r="857" ht="15.75" customHeight="1">
      <c r="C857" s="6"/>
      <c r="G857" s="188"/>
    </row>
    <row r="858" ht="15.75" customHeight="1">
      <c r="C858" s="6"/>
      <c r="G858" s="188"/>
    </row>
    <row r="859" ht="15.75" customHeight="1">
      <c r="C859" s="6"/>
      <c r="G859" s="188"/>
    </row>
    <row r="860" ht="15.75" customHeight="1">
      <c r="C860" s="6"/>
      <c r="G860" s="188"/>
    </row>
    <row r="861" ht="15.75" customHeight="1">
      <c r="C861" s="6"/>
      <c r="G861" s="188"/>
    </row>
    <row r="862" ht="15.75" customHeight="1">
      <c r="C862" s="6"/>
      <c r="G862" s="188"/>
    </row>
    <row r="863" ht="15.75" customHeight="1">
      <c r="C863" s="6"/>
      <c r="G863" s="188"/>
    </row>
    <row r="864" ht="15.75" customHeight="1">
      <c r="C864" s="6"/>
      <c r="G864" s="188"/>
    </row>
    <row r="865" ht="15.75" customHeight="1">
      <c r="C865" s="6"/>
      <c r="G865" s="188"/>
    </row>
    <row r="866" ht="15.75" customHeight="1">
      <c r="C866" s="6"/>
      <c r="G866" s="188"/>
    </row>
    <row r="867" ht="15.75" customHeight="1">
      <c r="C867" s="6"/>
      <c r="G867" s="188"/>
    </row>
    <row r="868" ht="15.75" customHeight="1">
      <c r="C868" s="6"/>
      <c r="G868" s="188"/>
    </row>
    <row r="869" ht="15.75" customHeight="1">
      <c r="C869" s="6"/>
      <c r="G869" s="188"/>
    </row>
    <row r="870" ht="15.75" customHeight="1">
      <c r="C870" s="6"/>
      <c r="G870" s="188"/>
    </row>
    <row r="871" ht="15.75" customHeight="1">
      <c r="C871" s="6"/>
      <c r="G871" s="188"/>
    </row>
    <row r="872" ht="15.75" customHeight="1">
      <c r="C872" s="6"/>
      <c r="G872" s="188"/>
    </row>
    <row r="873" ht="15.75" customHeight="1">
      <c r="C873" s="6"/>
      <c r="G873" s="188"/>
    </row>
    <row r="874" ht="15.75" customHeight="1">
      <c r="C874" s="6"/>
      <c r="G874" s="188"/>
    </row>
    <row r="875" ht="15.75" customHeight="1">
      <c r="C875" s="6"/>
      <c r="G875" s="188"/>
    </row>
    <row r="876" ht="15.75" customHeight="1">
      <c r="C876" s="6"/>
      <c r="G876" s="188"/>
    </row>
    <row r="877" ht="15.75" customHeight="1">
      <c r="C877" s="6"/>
      <c r="G877" s="188"/>
    </row>
    <row r="878" ht="15.75" customHeight="1">
      <c r="C878" s="6"/>
      <c r="G878" s="188"/>
    </row>
    <row r="879" ht="15.75" customHeight="1">
      <c r="C879" s="6"/>
      <c r="G879" s="188"/>
    </row>
    <row r="880" ht="15.75" customHeight="1">
      <c r="C880" s="6"/>
      <c r="G880" s="188"/>
    </row>
    <row r="881" ht="15.75" customHeight="1">
      <c r="C881" s="6"/>
      <c r="G881" s="188"/>
    </row>
    <row r="882" ht="15.75" customHeight="1">
      <c r="C882" s="6"/>
      <c r="G882" s="188"/>
    </row>
    <row r="883" ht="15.75" customHeight="1">
      <c r="C883" s="6"/>
      <c r="G883" s="188"/>
    </row>
    <row r="884" ht="15.75" customHeight="1">
      <c r="C884" s="6"/>
      <c r="G884" s="188"/>
    </row>
    <row r="885" ht="15.75" customHeight="1">
      <c r="C885" s="6"/>
      <c r="G885" s="188"/>
    </row>
    <row r="886" ht="15.75" customHeight="1">
      <c r="C886" s="6"/>
      <c r="G886" s="188"/>
    </row>
    <row r="887" ht="15.75" customHeight="1">
      <c r="C887" s="6"/>
      <c r="G887" s="188"/>
    </row>
    <row r="888" ht="15.75" customHeight="1">
      <c r="C888" s="6"/>
      <c r="G888" s="188"/>
    </row>
    <row r="889" ht="15.75" customHeight="1">
      <c r="C889" s="6"/>
      <c r="G889" s="188"/>
    </row>
    <row r="890" ht="15.75" customHeight="1">
      <c r="C890" s="6"/>
      <c r="G890" s="188"/>
    </row>
    <row r="891" ht="15.75" customHeight="1">
      <c r="C891" s="6"/>
      <c r="G891" s="188"/>
    </row>
    <row r="892" ht="15.75" customHeight="1">
      <c r="C892" s="6"/>
      <c r="G892" s="188"/>
    </row>
    <row r="893" ht="15.75" customHeight="1">
      <c r="C893" s="6"/>
      <c r="G893" s="188"/>
    </row>
    <row r="894" ht="15.75" customHeight="1">
      <c r="C894" s="6"/>
      <c r="G894" s="188"/>
    </row>
    <row r="895" ht="15.75" customHeight="1">
      <c r="C895" s="6"/>
      <c r="G895" s="188"/>
    </row>
    <row r="896" ht="15.75" customHeight="1">
      <c r="C896" s="6"/>
      <c r="G896" s="188"/>
    </row>
    <row r="897" ht="15.75" customHeight="1">
      <c r="C897" s="6"/>
      <c r="G897" s="188"/>
    </row>
    <row r="898" ht="15.75" customHeight="1">
      <c r="C898" s="6"/>
      <c r="G898" s="188"/>
    </row>
    <row r="899" ht="15.75" customHeight="1">
      <c r="C899" s="6"/>
      <c r="G899" s="188"/>
    </row>
    <row r="900" ht="15.75" customHeight="1">
      <c r="C900" s="6"/>
      <c r="G900" s="188"/>
    </row>
    <row r="901" ht="15.75" customHeight="1">
      <c r="C901" s="6"/>
      <c r="G901" s="188"/>
    </row>
    <row r="902" ht="15.75" customHeight="1">
      <c r="C902" s="6"/>
      <c r="G902" s="188"/>
    </row>
    <row r="903" ht="15.75" customHeight="1">
      <c r="C903" s="6"/>
      <c r="G903" s="188"/>
    </row>
    <row r="904" ht="15.75" customHeight="1">
      <c r="C904" s="6"/>
      <c r="G904" s="188"/>
    </row>
    <row r="905" ht="15.75" customHeight="1">
      <c r="C905" s="6"/>
      <c r="G905" s="188"/>
    </row>
    <row r="906" ht="15.75" customHeight="1">
      <c r="C906" s="6"/>
      <c r="G906" s="188"/>
    </row>
    <row r="907" ht="15.75" customHeight="1">
      <c r="C907" s="6"/>
      <c r="G907" s="188"/>
    </row>
    <row r="908" ht="15.75" customHeight="1">
      <c r="C908" s="6"/>
      <c r="G908" s="188"/>
    </row>
    <row r="909" ht="15.75" customHeight="1">
      <c r="C909" s="6"/>
      <c r="G909" s="188"/>
    </row>
    <row r="910" ht="15.75" customHeight="1">
      <c r="C910" s="6"/>
      <c r="G910" s="188"/>
    </row>
    <row r="911" ht="15.75" customHeight="1">
      <c r="C911" s="6"/>
      <c r="G911" s="188"/>
    </row>
    <row r="912" ht="15.75" customHeight="1">
      <c r="C912" s="6"/>
      <c r="G912" s="188"/>
    </row>
    <row r="913" ht="15.75" customHeight="1">
      <c r="C913" s="6"/>
      <c r="G913" s="188"/>
    </row>
    <row r="914" ht="15.75" customHeight="1">
      <c r="C914" s="6"/>
      <c r="G914" s="188"/>
    </row>
    <row r="915" ht="15.75" customHeight="1">
      <c r="C915" s="6"/>
      <c r="G915" s="188"/>
    </row>
    <row r="916" ht="15.75" customHeight="1">
      <c r="C916" s="6"/>
      <c r="G916" s="188"/>
    </row>
    <row r="917" ht="15.75" customHeight="1">
      <c r="C917" s="6"/>
      <c r="G917" s="188"/>
    </row>
    <row r="918" ht="15.75" customHeight="1">
      <c r="C918" s="6"/>
      <c r="G918" s="188"/>
    </row>
    <row r="919" ht="15.75" customHeight="1">
      <c r="C919" s="6"/>
      <c r="G919" s="188"/>
    </row>
    <row r="920" ht="15.75" customHeight="1">
      <c r="C920" s="6"/>
      <c r="G920" s="188"/>
    </row>
    <row r="921" ht="15.75" customHeight="1">
      <c r="C921" s="6"/>
      <c r="G921" s="188"/>
    </row>
    <row r="922" ht="15.75" customHeight="1">
      <c r="C922" s="6"/>
      <c r="G922" s="188"/>
    </row>
    <row r="923" ht="15.75" customHeight="1">
      <c r="C923" s="6"/>
      <c r="G923" s="188"/>
    </row>
    <row r="924" ht="15.75" customHeight="1">
      <c r="C924" s="6"/>
      <c r="G924" s="188"/>
    </row>
    <row r="925" ht="15.75" customHeight="1">
      <c r="C925" s="6"/>
      <c r="G925" s="188"/>
    </row>
    <row r="926" ht="15.75" customHeight="1">
      <c r="C926" s="6"/>
      <c r="G926" s="188"/>
    </row>
    <row r="927" ht="15.75" customHeight="1">
      <c r="C927" s="6"/>
      <c r="G927" s="188"/>
    </row>
    <row r="928" ht="15.75" customHeight="1">
      <c r="C928" s="6"/>
      <c r="G928" s="188"/>
    </row>
    <row r="929" ht="15.75" customHeight="1">
      <c r="C929" s="6"/>
      <c r="G929" s="188"/>
    </row>
    <row r="930" ht="15.75" customHeight="1">
      <c r="C930" s="6"/>
      <c r="G930" s="188"/>
    </row>
    <row r="931" ht="15.75" customHeight="1">
      <c r="C931" s="6"/>
      <c r="G931" s="188"/>
    </row>
    <row r="932" ht="15.75" customHeight="1">
      <c r="C932" s="6"/>
      <c r="G932" s="188"/>
    </row>
    <row r="933" ht="15.75" customHeight="1">
      <c r="C933" s="6"/>
      <c r="G933" s="188"/>
    </row>
    <row r="934" ht="15.75" customHeight="1">
      <c r="C934" s="6"/>
      <c r="G934" s="188"/>
    </row>
    <row r="935" ht="15.75" customHeight="1">
      <c r="C935" s="6"/>
      <c r="G935" s="188"/>
    </row>
    <row r="936" ht="15.75" customHeight="1">
      <c r="C936" s="6"/>
      <c r="G936" s="188"/>
    </row>
    <row r="937" ht="15.75" customHeight="1">
      <c r="C937" s="6"/>
      <c r="G937" s="188"/>
    </row>
    <row r="938" ht="15.75" customHeight="1">
      <c r="C938" s="6"/>
      <c r="G938" s="188"/>
    </row>
    <row r="939" ht="15.75" customHeight="1">
      <c r="C939" s="6"/>
      <c r="G939" s="188"/>
    </row>
    <row r="940" ht="15.75" customHeight="1">
      <c r="C940" s="6"/>
      <c r="G940" s="188"/>
    </row>
    <row r="941" ht="15.75" customHeight="1">
      <c r="C941" s="6"/>
      <c r="G941" s="188"/>
    </row>
    <row r="942" ht="15.75" customHeight="1">
      <c r="C942" s="6"/>
      <c r="G942" s="188"/>
    </row>
    <row r="943" ht="15.75" customHeight="1">
      <c r="C943" s="6"/>
      <c r="G943" s="188"/>
    </row>
    <row r="944" ht="15.75" customHeight="1">
      <c r="C944" s="6"/>
      <c r="G944" s="188"/>
    </row>
    <row r="945" ht="15.75" customHeight="1">
      <c r="C945" s="6"/>
      <c r="G945" s="188"/>
    </row>
    <row r="946" ht="15.75" customHeight="1">
      <c r="C946" s="6"/>
      <c r="G946" s="188"/>
    </row>
    <row r="947" ht="15.75" customHeight="1">
      <c r="C947" s="6"/>
      <c r="G947" s="188"/>
    </row>
    <row r="948" ht="15.75" customHeight="1">
      <c r="C948" s="6"/>
      <c r="G948" s="188"/>
    </row>
    <row r="949" ht="15.75" customHeight="1">
      <c r="C949" s="6"/>
      <c r="G949" s="188"/>
    </row>
    <row r="950" ht="15.75" customHeight="1">
      <c r="C950" s="6"/>
      <c r="G950" s="188"/>
    </row>
    <row r="951" ht="15.75" customHeight="1">
      <c r="C951" s="6"/>
      <c r="G951" s="188"/>
    </row>
    <row r="952" ht="15.75" customHeight="1">
      <c r="C952" s="6"/>
      <c r="G952" s="188"/>
    </row>
    <row r="953" ht="15.75" customHeight="1">
      <c r="C953" s="6"/>
      <c r="G953" s="188"/>
    </row>
    <row r="954" ht="15.75" customHeight="1">
      <c r="C954" s="6"/>
      <c r="G954" s="188"/>
    </row>
    <row r="955" ht="15.75" customHeight="1">
      <c r="C955" s="6"/>
      <c r="G955" s="188"/>
    </row>
    <row r="956" ht="15.75" customHeight="1">
      <c r="C956" s="6"/>
      <c r="G956" s="188"/>
    </row>
    <row r="957" ht="15.75" customHeight="1">
      <c r="C957" s="6"/>
      <c r="G957" s="188"/>
    </row>
    <row r="958" ht="15.75" customHeight="1">
      <c r="C958" s="6"/>
      <c r="G958" s="188"/>
    </row>
    <row r="959" ht="15.75" customHeight="1">
      <c r="C959" s="6"/>
      <c r="G959" s="188"/>
    </row>
    <row r="960" ht="15.75" customHeight="1">
      <c r="C960" s="6"/>
      <c r="G960" s="188"/>
    </row>
    <row r="961" ht="15.75" customHeight="1">
      <c r="C961" s="6"/>
      <c r="G961" s="188"/>
    </row>
    <row r="962" ht="15.75" customHeight="1">
      <c r="C962" s="6"/>
      <c r="G962" s="188"/>
    </row>
    <row r="963" ht="15.75" customHeight="1">
      <c r="C963" s="6"/>
      <c r="G963" s="188"/>
    </row>
    <row r="964" ht="15.75" customHeight="1">
      <c r="C964" s="6"/>
      <c r="G964" s="188"/>
    </row>
    <row r="965" ht="15.75" customHeight="1">
      <c r="C965" s="6"/>
      <c r="G965" s="188"/>
    </row>
    <row r="966" ht="15.75" customHeight="1">
      <c r="C966" s="6"/>
      <c r="G966" s="188"/>
    </row>
    <row r="967" ht="15.75" customHeight="1">
      <c r="C967" s="6"/>
      <c r="G967" s="188"/>
    </row>
    <row r="968" ht="15.75" customHeight="1">
      <c r="C968" s="6"/>
      <c r="G968" s="188"/>
    </row>
    <row r="969" ht="15.75" customHeight="1">
      <c r="C969" s="6"/>
      <c r="G969" s="188"/>
    </row>
    <row r="970" ht="15.75" customHeight="1">
      <c r="C970" s="6"/>
      <c r="G970" s="188"/>
    </row>
    <row r="971" ht="15.75" customHeight="1">
      <c r="C971" s="6"/>
      <c r="G971" s="188"/>
    </row>
    <row r="972" ht="15.75" customHeight="1">
      <c r="C972" s="6"/>
      <c r="G972" s="188"/>
    </row>
    <row r="973" ht="15.75" customHeight="1">
      <c r="C973" s="6"/>
      <c r="G973" s="188"/>
    </row>
    <row r="974" ht="15.75" customHeight="1">
      <c r="C974" s="6"/>
      <c r="G974" s="188"/>
    </row>
    <row r="975" ht="15.75" customHeight="1">
      <c r="C975" s="6"/>
      <c r="G975" s="188"/>
    </row>
    <row r="976" ht="15.75" customHeight="1">
      <c r="C976" s="6"/>
      <c r="G976" s="188"/>
    </row>
    <row r="977" ht="15.75" customHeight="1">
      <c r="C977" s="6"/>
      <c r="G977" s="188"/>
    </row>
    <row r="978" ht="15.75" customHeight="1">
      <c r="C978" s="6"/>
      <c r="G978" s="188"/>
    </row>
    <row r="979" ht="15.75" customHeight="1">
      <c r="C979" s="6"/>
      <c r="G979" s="188"/>
    </row>
    <row r="980" ht="15.75" customHeight="1">
      <c r="C980" s="6"/>
      <c r="G980" s="188"/>
    </row>
    <row r="981" ht="15.75" customHeight="1">
      <c r="C981" s="6"/>
      <c r="G981" s="188"/>
    </row>
    <row r="982" ht="15.75" customHeight="1">
      <c r="C982" s="6"/>
      <c r="G982" s="188"/>
    </row>
    <row r="983" ht="15.75" customHeight="1">
      <c r="C983" s="6"/>
      <c r="G983" s="188"/>
    </row>
    <row r="984" ht="15.75" customHeight="1">
      <c r="C984" s="6"/>
      <c r="G984" s="188"/>
    </row>
    <row r="985" ht="15.75" customHeight="1">
      <c r="C985" s="6"/>
      <c r="G985" s="188"/>
    </row>
    <row r="986" ht="15.75" customHeight="1">
      <c r="C986" s="6"/>
      <c r="G986" s="188"/>
    </row>
    <row r="987" ht="15.75" customHeight="1">
      <c r="C987" s="6"/>
      <c r="G987" s="188"/>
    </row>
    <row r="988" ht="15.75" customHeight="1">
      <c r="C988" s="6"/>
      <c r="G988" s="188"/>
    </row>
    <row r="989" ht="15.75" customHeight="1">
      <c r="C989" s="6"/>
      <c r="G989" s="188"/>
    </row>
    <row r="990" ht="15.75" customHeight="1">
      <c r="C990" s="6"/>
      <c r="G990" s="188"/>
    </row>
    <row r="991" ht="15.75" customHeight="1">
      <c r="C991" s="6"/>
      <c r="G991" s="188"/>
    </row>
    <row r="992" ht="15.75" customHeight="1">
      <c r="C992" s="6"/>
      <c r="G992" s="188"/>
    </row>
    <row r="993" ht="15.75" customHeight="1">
      <c r="C993" s="6"/>
      <c r="G993" s="188"/>
    </row>
    <row r="994" ht="15.75" customHeight="1">
      <c r="C994" s="6"/>
      <c r="G994" s="188"/>
    </row>
    <row r="995" ht="15.75" customHeight="1">
      <c r="C995" s="6"/>
      <c r="G995" s="188"/>
    </row>
    <row r="996" ht="15.75" customHeight="1">
      <c r="C996" s="6"/>
      <c r="G996" s="188"/>
    </row>
    <row r="997" ht="15.75" customHeight="1">
      <c r="C997" s="6"/>
      <c r="G997" s="188"/>
    </row>
    <row r="998" ht="15.75" customHeight="1">
      <c r="C998" s="6"/>
      <c r="G998" s="188"/>
    </row>
    <row r="999" ht="15.75" customHeight="1">
      <c r="C999" s="6"/>
      <c r="G999" s="188"/>
    </row>
    <row r="1000" ht="15.75" customHeight="1">
      <c r="C1000" s="6"/>
      <c r="G1000" s="188"/>
    </row>
  </sheetData>
  <autoFilter ref="$B$2:$C$322"/>
  <mergeCells count="2">
    <mergeCell ref="F1:G1"/>
    <mergeCell ref="J1:K1"/>
  </mergeCells>
  <printOptions/>
  <pageMargins bottom="1.0" footer="0.0" header="0.0" left="0.75" right="0.75" top="1.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1.0" topLeftCell="B12" activePane="bottomRight" state="frozen"/>
      <selection activeCell="B1" sqref="B1" pane="topRight"/>
      <selection activeCell="A12" sqref="A12" pane="bottomLeft"/>
      <selection activeCell="B12" sqref="B12" pane="bottomRight"/>
    </sheetView>
  </sheetViews>
  <sheetFormatPr customHeight="1" defaultColWidth="14.43" defaultRowHeight="15.0"/>
  <cols>
    <col customWidth="1" min="1" max="26" width="10.71"/>
  </cols>
  <sheetData>
    <row r="1">
      <c r="A1" s="145"/>
      <c r="B1" s="6"/>
      <c r="C1" s="145">
        <f>SUM(C2:C9)</f>
        <v>305</v>
      </c>
      <c r="D1" s="145" t="s">
        <v>4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>
      <c r="A2" s="145"/>
      <c r="B2" s="6"/>
      <c r="C2" s="145">
        <f t="shared" ref="C2:C9" si="1">COUNTIF(C$12:C$459,"="&amp;D2)</f>
        <v>51</v>
      </c>
      <c r="D2" s="145" t="s">
        <v>5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>
      <c r="A3" s="145"/>
      <c r="B3" s="6"/>
      <c r="C3" s="145">
        <f t="shared" si="1"/>
        <v>29</v>
      </c>
      <c r="D3" s="145" t="s">
        <v>6</v>
      </c>
      <c r="E3" s="145"/>
      <c r="F3" s="145"/>
      <c r="G3" s="145" t="s">
        <v>981</v>
      </c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>
      <c r="A4" s="145"/>
      <c r="B4" s="6"/>
      <c r="C4" s="145">
        <f t="shared" si="1"/>
        <v>54</v>
      </c>
      <c r="D4" s="145" t="s">
        <v>7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>
      <c r="A5" s="145"/>
      <c r="B5" s="6"/>
      <c r="C5" s="145">
        <f t="shared" si="1"/>
        <v>43</v>
      </c>
      <c r="D5" s="145" t="s">
        <v>8</v>
      </c>
      <c r="E5" s="145"/>
      <c r="F5" s="145"/>
      <c r="G5" s="145"/>
      <c r="H5" s="145"/>
      <c r="I5" s="145"/>
      <c r="J5" s="145"/>
      <c r="K5" s="145" t="s">
        <v>77</v>
      </c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>
      <c r="A6" s="145"/>
      <c r="B6" s="6"/>
      <c r="C6" s="145">
        <f t="shared" si="1"/>
        <v>21</v>
      </c>
      <c r="D6" s="145" t="s">
        <v>9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</row>
    <row r="7">
      <c r="A7" s="145"/>
      <c r="B7" s="6"/>
      <c r="C7" s="145">
        <f t="shared" si="1"/>
        <v>44</v>
      </c>
      <c r="D7" s="145" t="s">
        <v>10</v>
      </c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</row>
    <row r="8">
      <c r="A8" s="145"/>
      <c r="B8" s="6"/>
      <c r="C8" s="145">
        <f t="shared" si="1"/>
        <v>35</v>
      </c>
      <c r="D8" s="145" t="s">
        <v>11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>
      <c r="A9" s="145"/>
      <c r="B9" s="6"/>
      <c r="C9" s="145">
        <f t="shared" si="1"/>
        <v>28</v>
      </c>
      <c r="D9" s="145" t="s">
        <v>12</v>
      </c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>
      <c r="A10" s="145"/>
      <c r="B10" s="6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>
      <c r="A11" s="145" t="s">
        <v>982</v>
      </c>
      <c r="B11" s="6" t="s">
        <v>983</v>
      </c>
      <c r="C11" s="145" t="s">
        <v>16</v>
      </c>
      <c r="D11" s="145" t="s">
        <v>984</v>
      </c>
      <c r="E11" s="145" t="s">
        <v>985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>
      <c r="A12" s="145" t="str">
        <f t="shared" ref="A12:A87" si="2">IF(B12=B11+1,"","***")</f>
        <v>#VALUE!</v>
      </c>
      <c r="B12" s="149">
        <v>1.0</v>
      </c>
      <c r="C12" s="150" t="s">
        <v>5</v>
      </c>
      <c r="D12" s="145"/>
      <c r="E12" s="145"/>
      <c r="F12" s="145"/>
      <c r="G12" s="145" t="s">
        <v>986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>
      <c r="A13" s="145" t="str">
        <f t="shared" si="2"/>
        <v/>
      </c>
      <c r="B13" s="149">
        <v>2.0</v>
      </c>
      <c r="C13" s="150" t="s">
        <v>5</v>
      </c>
      <c r="D13" s="145" t="str">
        <f>VLOOKUP(B13,Raw,2,FALSE)</f>
        <v>CAC</v>
      </c>
      <c r="E13" s="145" t="str">
        <f t="shared" ref="E13:E78" si="3">IF(C13=D13,"","***")</f>
        <v/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>
      <c r="A14" s="145" t="str">
        <f t="shared" si="2"/>
        <v/>
      </c>
      <c r="B14" s="149">
        <v>3.0</v>
      </c>
      <c r="C14" s="150" t="s">
        <v>9</v>
      </c>
      <c r="D14" s="145" t="str">
        <f>VLOOKUP(B14,Raw,2,FALSE)</f>
        <v>HRC</v>
      </c>
      <c r="E14" s="145" t="str">
        <f t="shared" si="3"/>
        <v/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>
      <c r="A15" s="145" t="str">
        <f t="shared" si="2"/>
        <v/>
      </c>
      <c r="B15" s="149">
        <v>4.0</v>
      </c>
      <c r="C15" s="150" t="s">
        <v>5</v>
      </c>
      <c r="D15" s="145" t="str">
        <f>VLOOKUP(B15,Raw,2,FALSE)</f>
        <v>CAC</v>
      </c>
      <c r="E15" s="145" t="str">
        <f t="shared" si="3"/>
        <v/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>
      <c r="A16" s="145" t="str">
        <f t="shared" si="2"/>
        <v/>
      </c>
      <c r="B16" s="149">
        <v>5.0</v>
      </c>
      <c r="C16" s="150" t="s">
        <v>8</v>
      </c>
      <c r="D16" s="145" t="str">
        <f>VLOOKUP(B16,Raw,2,FALSE)</f>
        <v>HI</v>
      </c>
      <c r="E16" s="145" t="str">
        <f t="shared" si="3"/>
        <v/>
      </c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>
      <c r="A17" s="145" t="str">
        <f t="shared" si="2"/>
        <v/>
      </c>
      <c r="B17" s="149">
        <v>6.0</v>
      </c>
      <c r="C17" s="150" t="s">
        <v>10</v>
      </c>
      <c r="D17" s="145" t="str">
        <f>VLOOKUP(B17,Raw,2,FALSE)</f>
        <v>NJ</v>
      </c>
      <c r="E17" s="145" t="str">
        <f t="shared" si="3"/>
        <v/>
      </c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>
      <c r="A18" s="145" t="str">
        <f t="shared" si="2"/>
        <v/>
      </c>
      <c r="B18" s="149">
        <v>7.0</v>
      </c>
      <c r="C18" s="150" t="s">
        <v>10</v>
      </c>
      <c r="D18" s="145" t="str">
        <f>VLOOKUP(B18,Raw,2,FALSE)</f>
        <v>NJ</v>
      </c>
      <c r="E18" s="145" t="str">
        <f t="shared" si="3"/>
        <v/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>
      <c r="A19" s="145" t="str">
        <f t="shared" si="2"/>
        <v/>
      </c>
      <c r="B19" s="149">
        <v>8.0</v>
      </c>
      <c r="C19" s="150" t="s">
        <v>11</v>
      </c>
      <c r="D19" s="145" t="str">
        <f>VLOOKUP(B19,Raw,2,FALSE)</f>
        <v>RR</v>
      </c>
      <c r="E19" s="145" t="str">
        <f t="shared" si="3"/>
        <v/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>
      <c r="A20" s="145" t="str">
        <f t="shared" si="2"/>
        <v/>
      </c>
      <c r="B20" s="149">
        <v>9.0</v>
      </c>
      <c r="C20" s="150" t="s">
        <v>32</v>
      </c>
      <c r="D20" s="145" t="str">
        <f>VLOOKUP(B20,Raw,2,FALSE)</f>
        <v>ELY</v>
      </c>
      <c r="E20" s="145" t="str">
        <f t="shared" si="3"/>
        <v/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ht="15.75" customHeight="1">
      <c r="A21" s="145" t="str">
        <f t="shared" si="2"/>
        <v/>
      </c>
      <c r="B21" s="149">
        <v>10.0</v>
      </c>
      <c r="C21" s="150" t="s">
        <v>10</v>
      </c>
      <c r="D21" s="145" t="str">
        <f>VLOOKUP(B21,Raw,2,FALSE)</f>
        <v>NJ</v>
      </c>
      <c r="E21" s="145" t="str">
        <f t="shared" si="3"/>
        <v/>
      </c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ht="15.75" customHeight="1">
      <c r="A22" s="145" t="str">
        <f t="shared" si="2"/>
        <v/>
      </c>
      <c r="B22" s="149">
        <v>11.0</v>
      </c>
      <c r="C22" s="150" t="s">
        <v>5</v>
      </c>
      <c r="D22" s="145" t="str">
        <f>VLOOKUP(B22,Raw,2,FALSE)</f>
        <v>CAC</v>
      </c>
      <c r="E22" s="145" t="str">
        <f t="shared" si="3"/>
        <v/>
      </c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ht="15.75" customHeight="1">
      <c r="A23" s="145" t="str">
        <f t="shared" si="2"/>
        <v/>
      </c>
      <c r="B23" s="149">
        <v>12.0</v>
      </c>
      <c r="C23" s="150" t="s">
        <v>8</v>
      </c>
      <c r="D23" s="145" t="str">
        <f>VLOOKUP(B23,Raw,2,FALSE)</f>
        <v>HI</v>
      </c>
      <c r="E23" s="145" t="str">
        <f t="shared" si="3"/>
        <v/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ht="15.75" customHeight="1">
      <c r="A24" s="145" t="str">
        <f t="shared" si="2"/>
        <v/>
      </c>
      <c r="B24" s="149">
        <v>13.0</v>
      </c>
      <c r="C24" s="150" t="s">
        <v>5</v>
      </c>
      <c r="D24" s="145" t="str">
        <f>VLOOKUP(B24,Raw,2,FALSE)</f>
        <v>CAC</v>
      </c>
      <c r="E24" s="145" t="str">
        <f t="shared" si="3"/>
        <v/>
      </c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ht="15.75" customHeight="1">
      <c r="A25" s="145" t="str">
        <f t="shared" si="2"/>
        <v/>
      </c>
      <c r="B25" s="149">
        <v>14.0</v>
      </c>
      <c r="C25" s="150" t="s">
        <v>11</v>
      </c>
      <c r="D25" s="145" t="str">
        <f>VLOOKUP(B25,Raw,2,FALSE)</f>
        <v>RR</v>
      </c>
      <c r="E25" s="145" t="str">
        <f t="shared" si="3"/>
        <v/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ht="15.75" customHeight="1">
      <c r="A26" s="145" t="str">
        <f t="shared" si="2"/>
        <v/>
      </c>
      <c r="B26" s="149">
        <v>15.0</v>
      </c>
      <c r="C26" s="150" t="s">
        <v>8</v>
      </c>
      <c r="D26" s="145" t="str">
        <f>VLOOKUP(B26,Raw,2,FALSE)</f>
        <v>HI</v>
      </c>
      <c r="E26" s="145" t="str">
        <f t="shared" si="3"/>
        <v/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ht="15.75" customHeight="1">
      <c r="A27" s="145" t="str">
        <f t="shared" si="2"/>
        <v/>
      </c>
      <c r="B27" s="149">
        <v>16.0</v>
      </c>
      <c r="C27" s="150" t="s">
        <v>6</v>
      </c>
      <c r="D27" s="145" t="str">
        <f>VLOOKUP(B27,Raw,2,FALSE)</f>
        <v>CTC</v>
      </c>
      <c r="E27" s="145" t="str">
        <f t="shared" si="3"/>
        <v/>
      </c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ht="15.75" customHeight="1">
      <c r="A28" s="145" t="str">
        <f t="shared" si="2"/>
        <v/>
      </c>
      <c r="B28" s="149">
        <v>17.0</v>
      </c>
      <c r="C28" s="150" t="s">
        <v>6</v>
      </c>
      <c r="D28" s="145" t="str">
        <f>VLOOKUP(B28,Raw,2,FALSE)</f>
        <v>CTC</v>
      </c>
      <c r="E28" s="145" t="str">
        <f t="shared" si="3"/>
        <v/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ht="15.75" customHeight="1">
      <c r="A29" s="145" t="str">
        <f t="shared" si="2"/>
        <v/>
      </c>
      <c r="B29" s="149">
        <v>18.0</v>
      </c>
      <c r="C29" s="150" t="s">
        <v>10</v>
      </c>
      <c r="D29" s="145" t="str">
        <f>VLOOKUP(B29,Raw,2,FALSE)</f>
        <v>NJ</v>
      </c>
      <c r="E29" s="145" t="str">
        <f t="shared" si="3"/>
        <v/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ht="15.75" customHeight="1">
      <c r="A30" s="145" t="str">
        <f t="shared" si="2"/>
        <v/>
      </c>
      <c r="B30" s="149">
        <v>19.0</v>
      </c>
      <c r="C30" s="150" t="s">
        <v>5</v>
      </c>
      <c r="D30" s="145" t="str">
        <f>VLOOKUP(B30,Raw,2,FALSE)</f>
        <v>CAC</v>
      </c>
      <c r="E30" s="145" t="str">
        <f t="shared" si="3"/>
        <v/>
      </c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ht="15.75" customHeight="1">
      <c r="A31" s="145" t="str">
        <f t="shared" si="2"/>
        <v/>
      </c>
      <c r="B31" s="149">
        <v>20.0</v>
      </c>
      <c r="C31" s="150" t="s">
        <v>11</v>
      </c>
      <c r="D31" s="145" t="str">
        <f>VLOOKUP(B31,Raw,2,FALSE)</f>
        <v>RR</v>
      </c>
      <c r="E31" s="145" t="str">
        <f t="shared" si="3"/>
        <v/>
      </c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ht="15.75" customHeight="1">
      <c r="A32" s="145" t="str">
        <f t="shared" si="2"/>
        <v/>
      </c>
      <c r="B32" s="149">
        <v>21.0</v>
      </c>
      <c r="C32" s="150" t="s">
        <v>5</v>
      </c>
      <c r="D32" s="145" t="str">
        <f>VLOOKUP(B32,Raw,2,FALSE)</f>
        <v>CAC</v>
      </c>
      <c r="E32" s="145" t="str">
        <f t="shared" si="3"/>
        <v/>
      </c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ht="15.75" customHeight="1">
      <c r="A33" s="145" t="str">
        <f t="shared" si="2"/>
        <v/>
      </c>
      <c r="B33" s="149">
        <v>22.0</v>
      </c>
      <c r="C33" s="150" t="s">
        <v>6</v>
      </c>
      <c r="D33" s="145" t="str">
        <f>VLOOKUP(B33,Raw,2,FALSE)</f>
        <v>CTC</v>
      </c>
      <c r="E33" s="145" t="str">
        <f t="shared" si="3"/>
        <v/>
      </c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ht="15.75" customHeight="1">
      <c r="A34" s="145" t="str">
        <f t="shared" si="2"/>
        <v/>
      </c>
      <c r="B34" s="149">
        <v>23.0</v>
      </c>
      <c r="C34" s="150" t="s">
        <v>5</v>
      </c>
      <c r="D34" s="145" t="str">
        <f>VLOOKUP(B34,Raw,2,FALSE)</f>
        <v>CAC</v>
      </c>
      <c r="E34" s="145" t="str">
        <f t="shared" si="3"/>
        <v/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ht="15.75" customHeight="1">
      <c r="A35" s="145" t="str">
        <f t="shared" si="2"/>
        <v/>
      </c>
      <c r="B35" s="149">
        <v>24.0</v>
      </c>
      <c r="C35" s="150" t="s">
        <v>8</v>
      </c>
      <c r="D35" s="145" t="str">
        <f>VLOOKUP(B35,Raw,2,FALSE)</f>
        <v>HI</v>
      </c>
      <c r="E35" s="145" t="str">
        <f t="shared" si="3"/>
        <v/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ht="15.75" customHeight="1">
      <c r="A36" s="145" t="str">
        <f t="shared" si="2"/>
        <v/>
      </c>
      <c r="B36" s="149">
        <v>25.0</v>
      </c>
      <c r="C36" s="150" t="s">
        <v>10</v>
      </c>
      <c r="D36" s="145" t="str">
        <f>VLOOKUP(B36,Raw,2,FALSE)</f>
        <v>NJ</v>
      </c>
      <c r="E36" s="145" t="str">
        <f t="shared" si="3"/>
        <v/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ht="15.75" customHeight="1">
      <c r="A37" s="145" t="str">
        <f t="shared" si="2"/>
        <v/>
      </c>
      <c r="B37" s="149">
        <v>26.0</v>
      </c>
      <c r="C37" s="150" t="s">
        <v>5</v>
      </c>
      <c r="D37" s="145" t="str">
        <f>VLOOKUP(B37,Raw,2,FALSE)</f>
        <v>CAC</v>
      </c>
      <c r="E37" s="145" t="str">
        <f t="shared" si="3"/>
        <v/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ht="15.75" customHeight="1">
      <c r="A38" s="145" t="str">
        <f t="shared" si="2"/>
        <v/>
      </c>
      <c r="B38" s="149">
        <v>27.0</v>
      </c>
      <c r="C38" s="150" t="s">
        <v>32</v>
      </c>
      <c r="D38" s="145" t="str">
        <f>VLOOKUP(B38,Raw,2,FALSE)</f>
        <v>ELY</v>
      </c>
      <c r="E38" s="145" t="str">
        <f t="shared" si="3"/>
        <v/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ht="15.75" customHeight="1">
      <c r="A39" s="145" t="str">
        <f t="shared" si="2"/>
        <v/>
      </c>
      <c r="B39" s="149">
        <v>28.0</v>
      </c>
      <c r="C39" s="150" t="s">
        <v>12</v>
      </c>
      <c r="D39" s="145" t="str">
        <f>VLOOKUP(B39,Raw,2,FALSE)</f>
        <v>SS</v>
      </c>
      <c r="E39" s="145" t="str">
        <f t="shared" si="3"/>
        <v/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ht="15.75" customHeight="1">
      <c r="A40" s="145" t="str">
        <f t="shared" si="2"/>
        <v/>
      </c>
      <c r="B40" s="149">
        <v>29.0</v>
      </c>
      <c r="C40" s="150" t="s">
        <v>32</v>
      </c>
      <c r="D40" s="145" t="str">
        <f>VLOOKUP(B40,Raw,2,FALSE)</f>
        <v>ELY</v>
      </c>
      <c r="E40" s="145" t="str">
        <f t="shared" si="3"/>
        <v/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ht="15.75" customHeight="1">
      <c r="A41" s="145" t="str">
        <f t="shared" si="2"/>
        <v/>
      </c>
      <c r="B41" s="149">
        <v>30.0</v>
      </c>
      <c r="C41" s="150" t="s">
        <v>8</v>
      </c>
      <c r="D41" s="145" t="str">
        <f>VLOOKUP(B41,Raw,2,FALSE)</f>
        <v>HI</v>
      </c>
      <c r="E41" s="145" t="str">
        <f t="shared" si="3"/>
        <v/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ht="15.75" customHeight="1">
      <c r="A42" s="145" t="str">
        <f t="shared" si="2"/>
        <v/>
      </c>
      <c r="B42" s="149">
        <v>31.0</v>
      </c>
      <c r="C42" s="150" t="s">
        <v>5</v>
      </c>
      <c r="D42" s="145" t="str">
        <f>VLOOKUP(B42,Raw,2,FALSE)</f>
        <v>CAC</v>
      </c>
      <c r="E42" s="145" t="str">
        <f t="shared" si="3"/>
        <v/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ht="15.75" customHeight="1">
      <c r="A43" s="145" t="str">
        <f t="shared" si="2"/>
        <v/>
      </c>
      <c r="B43" s="149">
        <v>32.0</v>
      </c>
      <c r="C43" s="150" t="s">
        <v>6</v>
      </c>
      <c r="D43" s="145" t="str">
        <f>VLOOKUP(B43,Raw,2,FALSE)</f>
        <v>CTC</v>
      </c>
      <c r="E43" s="145" t="str">
        <f t="shared" si="3"/>
        <v/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ht="15.75" customHeight="1">
      <c r="A44" s="145" t="str">
        <f t="shared" si="2"/>
        <v/>
      </c>
      <c r="B44" s="149">
        <v>33.0</v>
      </c>
      <c r="C44" s="150" t="s">
        <v>6</v>
      </c>
      <c r="D44" s="145" t="str">
        <f>VLOOKUP(B44,Raw,2,FALSE)</f>
        <v>CTC</v>
      </c>
      <c r="E44" s="145" t="str">
        <f t="shared" si="3"/>
        <v/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ht="15.75" customHeight="1">
      <c r="A45" s="145" t="str">
        <f t="shared" si="2"/>
        <v/>
      </c>
      <c r="B45" s="149">
        <v>34.0</v>
      </c>
      <c r="C45" s="150" t="s">
        <v>6</v>
      </c>
      <c r="D45" s="145" t="str">
        <f>VLOOKUP(B45,Raw,2,FALSE)</f>
        <v>CTC</v>
      </c>
      <c r="E45" s="145" t="str">
        <f t="shared" si="3"/>
        <v/>
      </c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ht="15.75" customHeight="1">
      <c r="A46" s="145" t="str">
        <f t="shared" si="2"/>
        <v/>
      </c>
      <c r="B46" s="149">
        <v>35.0</v>
      </c>
      <c r="C46" s="150" t="s">
        <v>11</v>
      </c>
      <c r="D46" s="145" t="str">
        <f>VLOOKUP(B46,Raw,2,FALSE)</f>
        <v>RR</v>
      </c>
      <c r="E46" s="145" t="str">
        <f t="shared" si="3"/>
        <v/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ht="15.75" customHeight="1">
      <c r="A47" s="145" t="str">
        <f t="shared" si="2"/>
        <v/>
      </c>
      <c r="B47" s="149">
        <v>36.0</v>
      </c>
      <c r="C47" s="150" t="s">
        <v>5</v>
      </c>
      <c r="D47" s="145" t="str">
        <f>VLOOKUP(B47,Raw,2,FALSE)</f>
        <v>CAC</v>
      </c>
      <c r="E47" s="145" t="str">
        <f t="shared" si="3"/>
        <v/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ht="15.75" customHeight="1">
      <c r="A48" s="145" t="str">
        <f t="shared" si="2"/>
        <v/>
      </c>
      <c r="B48" s="149">
        <v>37.0</v>
      </c>
      <c r="C48" s="150" t="s">
        <v>32</v>
      </c>
      <c r="D48" s="145" t="str">
        <f>VLOOKUP(B48,Raw,2,FALSE)</f>
        <v>ELY</v>
      </c>
      <c r="E48" s="145" t="str">
        <f t="shared" si="3"/>
        <v/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ht="15.75" customHeight="1">
      <c r="A49" s="145" t="str">
        <f t="shared" si="2"/>
        <v/>
      </c>
      <c r="B49" s="149">
        <v>38.0</v>
      </c>
      <c r="C49" s="150" t="s">
        <v>32</v>
      </c>
      <c r="D49" s="145" t="str">
        <f>VLOOKUP(B49,Raw,2,FALSE)</f>
        <v>ELY</v>
      </c>
      <c r="E49" s="145" t="str">
        <f t="shared" si="3"/>
        <v/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ht="15.75" customHeight="1">
      <c r="A50" s="145" t="str">
        <f t="shared" si="2"/>
        <v/>
      </c>
      <c r="B50" s="149">
        <v>39.0</v>
      </c>
      <c r="C50" s="150" t="s">
        <v>5</v>
      </c>
      <c r="D50" s="145" t="str">
        <f>VLOOKUP(B50,Raw,2,FALSE)</f>
        <v>CAC</v>
      </c>
      <c r="E50" s="145" t="str">
        <f t="shared" si="3"/>
        <v/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ht="15.75" customHeight="1">
      <c r="A51" s="145" t="str">
        <f t="shared" si="2"/>
        <v/>
      </c>
      <c r="B51" s="149">
        <v>40.0</v>
      </c>
      <c r="C51" s="150" t="s">
        <v>11</v>
      </c>
      <c r="D51" s="145" t="str">
        <f>VLOOKUP(B51,Raw,2,FALSE)</f>
        <v>RR</v>
      </c>
      <c r="E51" s="145" t="str">
        <f t="shared" si="3"/>
        <v/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ht="15.75" customHeight="1">
      <c r="A52" s="145" t="str">
        <f t="shared" si="2"/>
        <v/>
      </c>
      <c r="B52" s="149">
        <v>41.0</v>
      </c>
      <c r="C52" s="150" t="s">
        <v>32</v>
      </c>
      <c r="D52" s="145" t="str">
        <f>VLOOKUP(B52,Raw,2,FALSE)</f>
        <v>ELY</v>
      </c>
      <c r="E52" s="145" t="str">
        <f t="shared" si="3"/>
        <v/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ht="15.75" customHeight="1">
      <c r="A53" s="145" t="str">
        <f t="shared" si="2"/>
        <v/>
      </c>
      <c r="B53" s="149">
        <v>42.0</v>
      </c>
      <c r="C53" s="150" t="s">
        <v>11</v>
      </c>
      <c r="D53" s="145" t="str">
        <f>VLOOKUP(B53,Raw,2,FALSE)</f>
        <v>RR</v>
      </c>
      <c r="E53" s="145" t="str">
        <f t="shared" si="3"/>
        <v/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ht="15.75" customHeight="1">
      <c r="A54" s="145" t="str">
        <f t="shared" si="2"/>
        <v/>
      </c>
      <c r="B54" s="149">
        <v>43.0</v>
      </c>
      <c r="C54" s="150" t="s">
        <v>12</v>
      </c>
      <c r="D54" s="145" t="str">
        <f>VLOOKUP(B54,Raw,2,FALSE)</f>
        <v>SS</v>
      </c>
      <c r="E54" s="145" t="str">
        <f t="shared" si="3"/>
        <v/>
      </c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ht="15.75" customHeight="1">
      <c r="A55" s="145" t="str">
        <f t="shared" si="2"/>
        <v/>
      </c>
      <c r="B55" s="149">
        <v>44.0</v>
      </c>
      <c r="C55" s="150" t="s">
        <v>5</v>
      </c>
      <c r="D55" s="145" t="str">
        <f>VLOOKUP(B55,Raw,2,FALSE)</f>
        <v>CAC</v>
      </c>
      <c r="E55" s="145" t="str">
        <f t="shared" si="3"/>
        <v/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ht="15.75" customHeight="1">
      <c r="A56" s="145" t="str">
        <f t="shared" si="2"/>
        <v/>
      </c>
      <c r="B56" s="149">
        <v>45.0</v>
      </c>
      <c r="C56" s="150" t="s">
        <v>11</v>
      </c>
      <c r="D56" s="145" t="str">
        <f>VLOOKUP(B56,Raw,2,FALSE)</f>
        <v>RR</v>
      </c>
      <c r="E56" s="145" t="str">
        <f t="shared" si="3"/>
        <v/>
      </c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ht="15.75" customHeight="1">
      <c r="A57" s="145" t="str">
        <f t="shared" si="2"/>
        <v/>
      </c>
      <c r="B57" s="149">
        <v>46.0</v>
      </c>
      <c r="C57" s="150" t="s">
        <v>6</v>
      </c>
      <c r="D57" s="145" t="str">
        <f>VLOOKUP(B57,Raw,2,FALSE)</f>
        <v>CTC</v>
      </c>
      <c r="E57" s="145" t="str">
        <f t="shared" si="3"/>
        <v/>
      </c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ht="15.75" customHeight="1">
      <c r="A58" s="145" t="str">
        <f t="shared" si="2"/>
        <v/>
      </c>
      <c r="B58" s="149">
        <v>47.0</v>
      </c>
      <c r="C58" s="150" t="s">
        <v>32</v>
      </c>
      <c r="D58" s="145" t="str">
        <f>VLOOKUP(B58,Raw,2,FALSE)</f>
        <v>ELY</v>
      </c>
      <c r="E58" s="145" t="str">
        <f t="shared" si="3"/>
        <v/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ht="15.75" customHeight="1">
      <c r="A59" s="145" t="str">
        <f t="shared" si="2"/>
        <v/>
      </c>
      <c r="B59" s="149">
        <v>48.0</v>
      </c>
      <c r="C59" s="150" t="s">
        <v>6</v>
      </c>
      <c r="D59" s="145" t="str">
        <f>VLOOKUP(B59,Raw,2,FALSE)</f>
        <v>CTC</v>
      </c>
      <c r="E59" s="145" t="str">
        <f t="shared" si="3"/>
        <v/>
      </c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ht="15.75" customHeight="1">
      <c r="A60" s="145" t="str">
        <f t="shared" si="2"/>
        <v/>
      </c>
      <c r="B60" s="149">
        <v>49.0</v>
      </c>
      <c r="C60" s="150" t="s">
        <v>8</v>
      </c>
      <c r="D60" s="145" t="str">
        <f>VLOOKUP(B60,Raw,2,FALSE)</f>
        <v>HI</v>
      </c>
      <c r="E60" s="145" t="str">
        <f t="shared" si="3"/>
        <v/>
      </c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ht="15.75" customHeight="1">
      <c r="A61" s="145" t="str">
        <f t="shared" si="2"/>
        <v/>
      </c>
      <c r="B61" s="149">
        <v>50.0</v>
      </c>
      <c r="C61" s="150" t="s">
        <v>5</v>
      </c>
      <c r="D61" s="145" t="str">
        <f>VLOOKUP(B61,Raw,2,FALSE)</f>
        <v>CAC</v>
      </c>
      <c r="E61" s="145" t="str">
        <f t="shared" si="3"/>
        <v/>
      </c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ht="15.75" customHeight="1">
      <c r="A62" s="145" t="str">
        <f t="shared" si="2"/>
        <v/>
      </c>
      <c r="B62" s="149">
        <v>51.0</v>
      </c>
      <c r="C62" s="150" t="s">
        <v>8</v>
      </c>
      <c r="D62" s="145" t="str">
        <f>VLOOKUP(B62,Raw,2,FALSE)</f>
        <v>HI</v>
      </c>
      <c r="E62" s="145" t="str">
        <f t="shared" si="3"/>
        <v/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ht="15.75" customHeight="1">
      <c r="A63" s="145" t="str">
        <f t="shared" si="2"/>
        <v/>
      </c>
      <c r="B63" s="149">
        <v>52.0</v>
      </c>
      <c r="C63" s="150" t="s">
        <v>5</v>
      </c>
      <c r="D63" s="145" t="str">
        <f>VLOOKUP(B63,Raw,2,FALSE)</f>
        <v>CAC</v>
      </c>
      <c r="E63" s="145" t="str">
        <f t="shared" si="3"/>
        <v/>
      </c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ht="15.75" customHeight="1">
      <c r="A64" s="145" t="str">
        <f t="shared" si="2"/>
        <v/>
      </c>
      <c r="B64" s="149">
        <v>53.0</v>
      </c>
      <c r="C64" s="150" t="s">
        <v>12</v>
      </c>
      <c r="D64" s="145" t="str">
        <f>VLOOKUP(B64,Raw,2,FALSE)</f>
        <v>SS</v>
      </c>
      <c r="E64" s="145" t="str">
        <f t="shared" si="3"/>
        <v/>
      </c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ht="15.75" customHeight="1">
      <c r="A65" s="145" t="str">
        <f t="shared" si="2"/>
        <v/>
      </c>
      <c r="B65" s="149">
        <v>54.0</v>
      </c>
      <c r="C65" s="150" t="s">
        <v>5</v>
      </c>
      <c r="D65" s="145" t="str">
        <f>VLOOKUP(B65,Raw,2,FALSE)</f>
        <v>CAC</v>
      </c>
      <c r="E65" s="145" t="str">
        <f t="shared" si="3"/>
        <v/>
      </c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ht="15.75" customHeight="1">
      <c r="A66" s="145" t="str">
        <f t="shared" si="2"/>
        <v/>
      </c>
      <c r="B66" s="149">
        <v>55.0</v>
      </c>
      <c r="C66" s="150" t="s">
        <v>11</v>
      </c>
      <c r="D66" s="145" t="str">
        <f>VLOOKUP(B66,Raw,2,FALSE)</f>
        <v>RR</v>
      </c>
      <c r="E66" s="145" t="str">
        <f t="shared" si="3"/>
        <v/>
      </c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ht="15.75" customHeight="1">
      <c r="A67" s="145" t="str">
        <f t="shared" si="2"/>
        <v/>
      </c>
      <c r="B67" s="149">
        <v>56.0</v>
      </c>
      <c r="C67" s="150" t="s">
        <v>8</v>
      </c>
      <c r="D67" s="145" t="str">
        <f>VLOOKUP(B67,Raw,2,FALSE)</f>
        <v>HI</v>
      </c>
      <c r="E67" s="145" t="str">
        <f t="shared" si="3"/>
        <v/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ht="15.75" customHeight="1">
      <c r="A68" s="145" t="str">
        <f t="shared" si="2"/>
        <v/>
      </c>
      <c r="B68" s="149">
        <v>57.0</v>
      </c>
      <c r="C68" s="150" t="s">
        <v>5</v>
      </c>
      <c r="D68" s="145" t="str">
        <f>VLOOKUP(B68,Raw,2,FALSE)</f>
        <v>CAC</v>
      </c>
      <c r="E68" s="145" t="str">
        <f t="shared" si="3"/>
        <v/>
      </c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ht="15.75" customHeight="1">
      <c r="A69" s="145" t="str">
        <f t="shared" si="2"/>
        <v/>
      </c>
      <c r="B69" s="149">
        <v>58.0</v>
      </c>
      <c r="C69" s="150" t="s">
        <v>5</v>
      </c>
      <c r="D69" s="145" t="str">
        <f>VLOOKUP(B69,Raw,2,FALSE)</f>
        <v>CAC</v>
      </c>
      <c r="E69" s="145" t="str">
        <f t="shared" si="3"/>
        <v/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ht="15.75" customHeight="1">
      <c r="A70" s="145" t="str">
        <f t="shared" si="2"/>
        <v/>
      </c>
      <c r="B70" s="149">
        <v>59.0</v>
      </c>
      <c r="C70" s="150" t="s">
        <v>32</v>
      </c>
      <c r="D70" s="145" t="str">
        <f>VLOOKUP(B70,Raw,2,FALSE)</f>
        <v>ELY</v>
      </c>
      <c r="E70" s="145" t="str">
        <f t="shared" si="3"/>
        <v/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ht="15.75" customHeight="1">
      <c r="A71" s="145" t="str">
        <f t="shared" si="2"/>
        <v/>
      </c>
      <c r="B71" s="149">
        <v>60.0</v>
      </c>
      <c r="C71" s="150" t="s">
        <v>9</v>
      </c>
      <c r="D71" s="145" t="str">
        <f>VLOOKUP(B71,Raw,2,FALSE)</f>
        <v>HRC</v>
      </c>
      <c r="E71" s="145" t="str">
        <f t="shared" si="3"/>
        <v/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ht="15.75" customHeight="1">
      <c r="A72" s="145" t="str">
        <f t="shared" si="2"/>
        <v/>
      </c>
      <c r="B72" s="149">
        <v>61.0</v>
      </c>
      <c r="C72" s="150" t="s">
        <v>11</v>
      </c>
      <c r="D72" s="145" t="str">
        <f>VLOOKUP(B72,Raw,2,FALSE)</f>
        <v>RR</v>
      </c>
      <c r="E72" s="145" t="str">
        <f t="shared" si="3"/>
        <v/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ht="15.75" customHeight="1">
      <c r="A73" s="145" t="str">
        <f t="shared" si="2"/>
        <v/>
      </c>
      <c r="B73" s="168">
        <v>62.0</v>
      </c>
      <c r="C73" s="150" t="s">
        <v>6</v>
      </c>
      <c r="D73" s="145" t="str">
        <f>VLOOKUP(B73,Raw,2,FALSE)</f>
        <v>CTC</v>
      </c>
      <c r="E73" s="145" t="str">
        <f t="shared" si="3"/>
        <v/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ht="15.75" customHeight="1">
      <c r="A74" s="145" t="str">
        <f t="shared" si="2"/>
        <v/>
      </c>
      <c r="B74" s="149">
        <v>63.0</v>
      </c>
      <c r="C74" s="150" t="s">
        <v>9</v>
      </c>
      <c r="D74" s="145" t="str">
        <f>VLOOKUP(B74,Raw,2,FALSE)</f>
        <v>HRC</v>
      </c>
      <c r="E74" s="145" t="str">
        <f t="shared" si="3"/>
        <v/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ht="15.75" customHeight="1">
      <c r="A75" s="145" t="str">
        <f t="shared" si="2"/>
        <v/>
      </c>
      <c r="B75" s="149">
        <v>64.0</v>
      </c>
      <c r="C75" s="150" t="s">
        <v>32</v>
      </c>
      <c r="D75" s="145" t="str">
        <f>VLOOKUP(B75,Raw,2,FALSE)</f>
        <v>ELY</v>
      </c>
      <c r="E75" s="145" t="str">
        <f t="shared" si="3"/>
        <v/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ht="15.75" customHeight="1">
      <c r="A76" s="145" t="str">
        <f t="shared" si="2"/>
        <v/>
      </c>
      <c r="B76" s="149">
        <v>65.0</v>
      </c>
      <c r="C76" s="150" t="s">
        <v>9</v>
      </c>
      <c r="D76" s="145" t="str">
        <f>VLOOKUP(B76,Raw,2,FALSE)</f>
        <v>HRC</v>
      </c>
      <c r="E76" s="145" t="str">
        <f t="shared" si="3"/>
        <v/>
      </c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ht="15.75" customHeight="1">
      <c r="A77" s="145" t="str">
        <f t="shared" si="2"/>
        <v/>
      </c>
      <c r="B77" s="149">
        <v>66.0</v>
      </c>
      <c r="C77" s="150" t="s">
        <v>9</v>
      </c>
      <c r="D77" s="145" t="str">
        <f>VLOOKUP(B77,Raw,2,FALSE)</f>
        <v>HRC</v>
      </c>
      <c r="E77" s="145" t="str">
        <f t="shared" si="3"/>
        <v/>
      </c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ht="15.75" customHeight="1">
      <c r="A78" s="145" t="str">
        <f t="shared" si="2"/>
        <v/>
      </c>
      <c r="B78" s="149">
        <v>67.0</v>
      </c>
      <c r="C78" s="150" t="s">
        <v>12</v>
      </c>
      <c r="D78" s="145" t="str">
        <f>VLOOKUP(B78,Raw,2,FALSE)</f>
        <v>SS</v>
      </c>
      <c r="E78" s="145" t="str">
        <f t="shared" si="3"/>
        <v/>
      </c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ht="15.75" customHeight="1">
      <c r="A79" s="145" t="str">
        <f t="shared" si="2"/>
        <v/>
      </c>
      <c r="B79" s="149">
        <v>68.0</v>
      </c>
      <c r="C79" s="150" t="s">
        <v>32</v>
      </c>
      <c r="D79" s="145" t="str">
        <f>VLOOKUP(B79,Raw,2,FALSE)</f>
        <v>ELY</v>
      </c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ht="15.75" customHeight="1">
      <c r="A80" s="145" t="str">
        <f t="shared" si="2"/>
        <v/>
      </c>
      <c r="B80" s="149">
        <v>69.0</v>
      </c>
      <c r="C80" s="150" t="s">
        <v>10</v>
      </c>
      <c r="D80" s="145" t="str">
        <f>VLOOKUP(B80,Raw,2,FALSE)</f>
        <v>NJ</v>
      </c>
      <c r="E80" s="145" t="str">
        <f t="shared" ref="E80:E118" si="4">IF(C80=D80,"","***")</f>
        <v/>
      </c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ht="15.75" customHeight="1">
      <c r="A81" s="145" t="str">
        <f t="shared" si="2"/>
        <v/>
      </c>
      <c r="B81" s="149">
        <v>70.0</v>
      </c>
      <c r="C81" s="150" t="s">
        <v>8</v>
      </c>
      <c r="D81" s="145" t="str">
        <f>VLOOKUP(B81,Raw,2,FALSE)</f>
        <v>HI</v>
      </c>
      <c r="E81" s="145" t="str">
        <f t="shared" si="4"/>
        <v/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ht="15.75" customHeight="1">
      <c r="A82" s="145" t="str">
        <f t="shared" si="2"/>
        <v/>
      </c>
      <c r="B82" s="149">
        <v>71.0</v>
      </c>
      <c r="C82" s="150" t="s">
        <v>6</v>
      </c>
      <c r="D82" s="145" t="str">
        <f>VLOOKUP(B82,Raw,2,FALSE)</f>
        <v>CTC</v>
      </c>
      <c r="E82" s="145" t="str">
        <f t="shared" si="4"/>
        <v/>
      </c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ht="15.75" customHeight="1">
      <c r="A83" s="145" t="str">
        <f t="shared" si="2"/>
        <v/>
      </c>
      <c r="B83" s="149">
        <v>72.0</v>
      </c>
      <c r="C83" s="150" t="s">
        <v>32</v>
      </c>
      <c r="D83" s="145" t="str">
        <f>VLOOKUP(B83,Raw,2,FALSE)</f>
        <v>ELY</v>
      </c>
      <c r="E83" s="145" t="str">
        <f t="shared" si="4"/>
        <v/>
      </c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ht="15.75" customHeight="1">
      <c r="A84" s="145" t="str">
        <f t="shared" si="2"/>
        <v/>
      </c>
      <c r="B84" s="149">
        <v>73.0</v>
      </c>
      <c r="C84" s="150" t="s">
        <v>32</v>
      </c>
      <c r="D84" s="145" t="str">
        <f>VLOOKUP(B84,Raw,2,FALSE)</f>
        <v>ELY</v>
      </c>
      <c r="E84" s="145" t="str">
        <f t="shared" si="4"/>
        <v/>
      </c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ht="15.75" customHeight="1">
      <c r="A85" s="145" t="str">
        <f t="shared" si="2"/>
        <v/>
      </c>
      <c r="B85" s="149">
        <v>74.0</v>
      </c>
      <c r="C85" s="150" t="s">
        <v>32</v>
      </c>
      <c r="D85" s="145" t="str">
        <f>VLOOKUP(B85,Raw,2,FALSE)</f>
        <v>ELY</v>
      </c>
      <c r="E85" s="145" t="str">
        <f t="shared" si="4"/>
        <v/>
      </c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ht="15.75" customHeight="1">
      <c r="A86" s="145" t="str">
        <f t="shared" si="2"/>
        <v/>
      </c>
      <c r="B86" s="149">
        <v>75.0</v>
      </c>
      <c r="C86" s="150" t="s">
        <v>9</v>
      </c>
      <c r="D86" s="145" t="str">
        <f>VLOOKUP(B86,Raw,2,FALSE)</f>
        <v>HRC</v>
      </c>
      <c r="E86" s="145" t="str">
        <f t="shared" si="4"/>
        <v/>
      </c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ht="15.75" customHeight="1">
      <c r="A87" s="145" t="str">
        <f t="shared" si="2"/>
        <v/>
      </c>
      <c r="B87" s="149">
        <v>76.0</v>
      </c>
      <c r="C87" s="150" t="s">
        <v>9</v>
      </c>
      <c r="D87" s="145" t="str">
        <f>VLOOKUP(B87,Raw,2,FALSE)</f>
        <v>HRC</v>
      </c>
      <c r="E87" s="145" t="str">
        <f t="shared" si="4"/>
        <v/>
      </c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ht="15.75" customHeight="1">
      <c r="A88" s="145" t="s">
        <v>77</v>
      </c>
      <c r="B88" s="149">
        <v>77.0</v>
      </c>
      <c r="C88" s="150" t="s">
        <v>12</v>
      </c>
      <c r="D88" s="145" t="str">
        <f>VLOOKUP(B88,Raw,2,FALSE)</f>
        <v>SS</v>
      </c>
      <c r="E88" s="145" t="str">
        <f t="shared" si="4"/>
        <v/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ht="15.75" customHeight="1">
      <c r="A89" s="145" t="str">
        <f t="shared" ref="A89:A338" si="5">IF(B89=B88+1,"","***")</f>
        <v/>
      </c>
      <c r="B89" s="149">
        <v>78.0</v>
      </c>
      <c r="C89" s="150" t="s">
        <v>10</v>
      </c>
      <c r="D89" s="145" t="str">
        <f>VLOOKUP(B89,Raw,2,FALSE)</f>
        <v>NJ</v>
      </c>
      <c r="E89" s="145" t="str">
        <f t="shared" si="4"/>
        <v/>
      </c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ht="15.75" customHeight="1">
      <c r="A90" s="145" t="str">
        <f t="shared" si="5"/>
        <v/>
      </c>
      <c r="B90" s="149">
        <v>79.0</v>
      </c>
      <c r="C90" s="150" t="s">
        <v>6</v>
      </c>
      <c r="D90" s="145" t="str">
        <f>VLOOKUP(B90,Raw,2,FALSE)</f>
        <v>CTC</v>
      </c>
      <c r="E90" s="145" t="str">
        <f t="shared" si="4"/>
        <v/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ht="15.75" customHeight="1">
      <c r="A91" s="145" t="str">
        <f t="shared" si="5"/>
        <v/>
      </c>
      <c r="B91" s="149">
        <v>80.0</v>
      </c>
      <c r="C91" s="150" t="s">
        <v>10</v>
      </c>
      <c r="D91" s="145" t="str">
        <f>VLOOKUP(B91,Raw,2,FALSE)</f>
        <v>NJ</v>
      </c>
      <c r="E91" s="145" t="str">
        <f t="shared" si="4"/>
        <v/>
      </c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ht="15.75" customHeight="1">
      <c r="A92" s="145" t="str">
        <f t="shared" si="5"/>
        <v/>
      </c>
      <c r="B92" s="149">
        <v>81.0</v>
      </c>
      <c r="C92" s="150" t="s">
        <v>10</v>
      </c>
      <c r="D92" s="145" t="str">
        <f>VLOOKUP(B92,Raw,2,FALSE)</f>
        <v>NJ</v>
      </c>
      <c r="E92" s="145" t="str">
        <f t="shared" si="4"/>
        <v/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ht="15.75" customHeight="1">
      <c r="A93" s="145" t="str">
        <f t="shared" si="5"/>
        <v/>
      </c>
      <c r="B93" s="149">
        <v>82.0</v>
      </c>
      <c r="C93" s="150" t="s">
        <v>5</v>
      </c>
      <c r="D93" s="145" t="str">
        <f>VLOOKUP(B93,Raw,2,FALSE)</f>
        <v>CAC</v>
      </c>
      <c r="E93" s="145" t="str">
        <f t="shared" si="4"/>
        <v/>
      </c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ht="15.75" customHeight="1">
      <c r="A94" s="145" t="str">
        <f t="shared" si="5"/>
        <v/>
      </c>
      <c r="B94" s="149">
        <v>83.0</v>
      </c>
      <c r="C94" s="150" t="s">
        <v>9</v>
      </c>
      <c r="D94" s="145" t="str">
        <f>VLOOKUP(B94,Raw,2,FALSE)</f>
        <v>HRC</v>
      </c>
      <c r="E94" s="145" t="str">
        <f t="shared" si="4"/>
        <v/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ht="15.75" customHeight="1">
      <c r="A95" s="145" t="str">
        <f t="shared" si="5"/>
        <v/>
      </c>
      <c r="B95" s="149">
        <v>84.0</v>
      </c>
      <c r="C95" s="150" t="s">
        <v>32</v>
      </c>
      <c r="D95" s="145" t="str">
        <f>VLOOKUP(B95,Raw,2,FALSE)</f>
        <v>ELY</v>
      </c>
      <c r="E95" s="145" t="str">
        <f t="shared" si="4"/>
        <v/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ht="15.75" customHeight="1">
      <c r="A96" s="145" t="str">
        <f t="shared" si="5"/>
        <v/>
      </c>
      <c r="B96" s="149">
        <v>85.0</v>
      </c>
      <c r="C96" s="150" t="s">
        <v>5</v>
      </c>
      <c r="D96" s="145" t="str">
        <f>VLOOKUP(B96,Raw,2,FALSE)</f>
        <v>CAC</v>
      </c>
      <c r="E96" s="145" t="str">
        <f t="shared" si="4"/>
        <v/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ht="15.75" customHeight="1">
      <c r="A97" s="145" t="str">
        <f t="shared" si="5"/>
        <v/>
      </c>
      <c r="B97" s="149">
        <v>86.0</v>
      </c>
      <c r="C97" s="150" t="s">
        <v>12</v>
      </c>
      <c r="D97" s="145" t="str">
        <f>VLOOKUP(B97,Raw,2,FALSE)</f>
        <v>SS</v>
      </c>
      <c r="E97" s="145" t="str">
        <f t="shared" si="4"/>
        <v/>
      </c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ht="15.75" customHeight="1">
      <c r="A98" s="145" t="str">
        <f t="shared" si="5"/>
        <v/>
      </c>
      <c r="B98" s="149">
        <v>87.0</v>
      </c>
      <c r="C98" s="150" t="s">
        <v>11</v>
      </c>
      <c r="D98" s="145" t="str">
        <f>VLOOKUP(B98,Raw,2,FALSE)</f>
        <v>RR</v>
      </c>
      <c r="E98" s="145" t="str">
        <f t="shared" si="4"/>
        <v/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ht="15.75" customHeight="1">
      <c r="A99" s="145" t="str">
        <f t="shared" si="5"/>
        <v/>
      </c>
      <c r="B99" s="149">
        <v>88.0</v>
      </c>
      <c r="C99" s="150" t="s">
        <v>8</v>
      </c>
      <c r="D99" s="145" t="str">
        <f>VLOOKUP(B99,Raw,2,FALSE)</f>
        <v>HI</v>
      </c>
      <c r="E99" s="145" t="str">
        <f t="shared" si="4"/>
        <v/>
      </c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ht="15.75" customHeight="1">
      <c r="A100" s="145" t="str">
        <f t="shared" si="5"/>
        <v/>
      </c>
      <c r="B100" s="149">
        <v>89.0</v>
      </c>
      <c r="C100" s="150" t="s">
        <v>8</v>
      </c>
      <c r="D100" s="145" t="str">
        <f>VLOOKUP(B100,Raw,2,FALSE)</f>
        <v>HI</v>
      </c>
      <c r="E100" s="145" t="str">
        <f t="shared" si="4"/>
        <v/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ht="15.75" customHeight="1">
      <c r="A101" s="145" t="str">
        <f t="shared" si="5"/>
        <v/>
      </c>
      <c r="B101" s="149">
        <v>90.0</v>
      </c>
      <c r="C101" s="150" t="s">
        <v>5</v>
      </c>
      <c r="D101" s="145" t="str">
        <f>VLOOKUP(B101,Raw,2,FALSE)</f>
        <v>CAC</v>
      </c>
      <c r="E101" s="145" t="str">
        <f t="shared" si="4"/>
        <v/>
      </c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ht="15.75" customHeight="1">
      <c r="A102" s="145" t="str">
        <f t="shared" si="5"/>
        <v/>
      </c>
      <c r="B102" s="149">
        <v>91.0</v>
      </c>
      <c r="C102" s="150" t="s">
        <v>6</v>
      </c>
      <c r="D102" s="145" t="str">
        <f>VLOOKUP(B102,Raw,2,FALSE)</f>
        <v>CTC</v>
      </c>
      <c r="E102" s="145" t="str">
        <f t="shared" si="4"/>
        <v/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ht="15.75" customHeight="1">
      <c r="A103" s="145" t="str">
        <f t="shared" si="5"/>
        <v/>
      </c>
      <c r="B103" s="149">
        <v>92.0</v>
      </c>
      <c r="C103" s="150" t="s">
        <v>10</v>
      </c>
      <c r="D103" s="145" t="str">
        <f>VLOOKUP(B103,Raw,2,FALSE)</f>
        <v>NJ</v>
      </c>
      <c r="E103" s="145" t="str">
        <f t="shared" si="4"/>
        <v/>
      </c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ht="15.75" customHeight="1">
      <c r="A104" s="145" t="str">
        <f t="shared" si="5"/>
        <v/>
      </c>
      <c r="B104" s="149">
        <v>93.0</v>
      </c>
      <c r="C104" s="150" t="s">
        <v>10</v>
      </c>
      <c r="D104" s="145" t="str">
        <f>VLOOKUP(B104,Raw,2,FALSE)</f>
        <v>NJ</v>
      </c>
      <c r="E104" s="145" t="str">
        <f t="shared" si="4"/>
        <v/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ht="15.75" customHeight="1">
      <c r="A105" s="145" t="str">
        <f t="shared" si="5"/>
        <v/>
      </c>
      <c r="B105" s="149">
        <v>94.0</v>
      </c>
      <c r="C105" s="150" t="s">
        <v>8</v>
      </c>
      <c r="D105" s="145" t="str">
        <f>VLOOKUP(B105,Raw,2,FALSE)</f>
        <v>HI</v>
      </c>
      <c r="E105" s="145" t="str">
        <f t="shared" si="4"/>
        <v/>
      </c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ht="15.75" customHeight="1">
      <c r="A106" s="145" t="str">
        <f t="shared" si="5"/>
        <v/>
      </c>
      <c r="B106" s="149">
        <v>95.0</v>
      </c>
      <c r="C106" s="150" t="s">
        <v>32</v>
      </c>
      <c r="D106" s="145" t="str">
        <f>VLOOKUP(B106,Raw,2,FALSE)</f>
        <v>ELY</v>
      </c>
      <c r="E106" s="145" t="str">
        <f t="shared" si="4"/>
        <v/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ht="15.75" customHeight="1">
      <c r="A107" s="145" t="str">
        <f t="shared" si="5"/>
        <v/>
      </c>
      <c r="B107" s="149">
        <v>96.0</v>
      </c>
      <c r="C107" s="150" t="s">
        <v>8</v>
      </c>
      <c r="D107" s="145" t="str">
        <f>VLOOKUP(B107,Raw,2,FALSE)</f>
        <v>HI</v>
      </c>
      <c r="E107" s="145" t="str">
        <f t="shared" si="4"/>
        <v/>
      </c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ht="15.75" customHeight="1">
      <c r="A108" s="145" t="str">
        <f t="shared" si="5"/>
        <v/>
      </c>
      <c r="B108" s="149">
        <v>97.0</v>
      </c>
      <c r="C108" s="150" t="s">
        <v>32</v>
      </c>
      <c r="D108" s="145" t="str">
        <f>VLOOKUP(B108,Raw,2,FALSE)</f>
        <v>ELY</v>
      </c>
      <c r="E108" s="145" t="str">
        <f t="shared" si="4"/>
        <v/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ht="15.75" customHeight="1">
      <c r="A109" s="145" t="str">
        <f t="shared" si="5"/>
        <v/>
      </c>
      <c r="B109" s="149">
        <v>98.0</v>
      </c>
      <c r="C109" s="150" t="s">
        <v>32</v>
      </c>
      <c r="D109" s="145" t="str">
        <f>VLOOKUP(B109,Raw,2,FALSE)</f>
        <v>ELY</v>
      </c>
      <c r="E109" s="145" t="str">
        <f t="shared" si="4"/>
        <v/>
      </c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ht="15.75" customHeight="1">
      <c r="A110" s="145" t="str">
        <f t="shared" si="5"/>
        <v/>
      </c>
      <c r="B110" s="149">
        <v>99.0</v>
      </c>
      <c r="C110" s="150" t="s">
        <v>5</v>
      </c>
      <c r="D110" s="145" t="str">
        <f>VLOOKUP(B110,Raw,2,FALSE)</f>
        <v>CAC</v>
      </c>
      <c r="E110" s="145" t="str">
        <f t="shared" si="4"/>
        <v/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ht="15.75" customHeight="1">
      <c r="A111" s="145" t="str">
        <f t="shared" si="5"/>
        <v/>
      </c>
      <c r="B111" s="149">
        <v>100.0</v>
      </c>
      <c r="C111" s="150" t="s">
        <v>11</v>
      </c>
      <c r="D111" s="145" t="str">
        <f>VLOOKUP(B111,Raw,2,FALSE)</f>
        <v>RR</v>
      </c>
      <c r="E111" s="145" t="str">
        <f t="shared" si="4"/>
        <v/>
      </c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ht="15.75" customHeight="1">
      <c r="A112" s="145" t="str">
        <f t="shared" si="5"/>
        <v/>
      </c>
      <c r="B112" s="149">
        <v>101.0</v>
      </c>
      <c r="C112" s="150" t="s">
        <v>8</v>
      </c>
      <c r="D112" s="145" t="str">
        <f>VLOOKUP(B112,Raw,2,FALSE)</f>
        <v>HI</v>
      </c>
      <c r="E112" s="145" t="str">
        <f t="shared" si="4"/>
        <v/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ht="15.75" customHeight="1">
      <c r="A113" s="145" t="str">
        <f t="shared" si="5"/>
        <v/>
      </c>
      <c r="B113" s="149">
        <v>102.0</v>
      </c>
      <c r="C113" s="150" t="s">
        <v>5</v>
      </c>
      <c r="D113" s="145" t="str">
        <f>VLOOKUP(B113,Raw,2,FALSE)</f>
        <v>CAC</v>
      </c>
      <c r="E113" s="145" t="str">
        <f t="shared" si="4"/>
        <v/>
      </c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ht="15.75" customHeight="1">
      <c r="A114" s="145" t="str">
        <f t="shared" si="5"/>
        <v/>
      </c>
      <c r="B114" s="149">
        <v>103.0</v>
      </c>
      <c r="C114" s="150" t="s">
        <v>12</v>
      </c>
      <c r="D114" s="145" t="str">
        <f>VLOOKUP(B114,Raw,2,FALSE)</f>
        <v>SS</v>
      </c>
      <c r="E114" s="145" t="str">
        <f t="shared" si="4"/>
        <v/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ht="15.75" customHeight="1">
      <c r="A115" s="145" t="str">
        <f t="shared" si="5"/>
        <v/>
      </c>
      <c r="B115" s="149">
        <v>104.0</v>
      </c>
      <c r="C115" s="150" t="s">
        <v>9</v>
      </c>
      <c r="D115" s="145" t="str">
        <f>VLOOKUP(B115,Raw,2,FALSE)</f>
        <v>HRC</v>
      </c>
      <c r="E115" s="145" t="str">
        <f t="shared" si="4"/>
        <v/>
      </c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ht="15.75" customHeight="1">
      <c r="A116" s="145" t="str">
        <f t="shared" si="5"/>
        <v/>
      </c>
      <c r="B116" s="149">
        <v>105.0</v>
      </c>
      <c r="C116" s="150" t="s">
        <v>11</v>
      </c>
      <c r="D116" s="145" t="str">
        <f>VLOOKUP(B116,Raw,2,FALSE)</f>
        <v>RR</v>
      </c>
      <c r="E116" s="145" t="str">
        <f t="shared" si="4"/>
        <v/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ht="15.75" customHeight="1">
      <c r="A117" s="145" t="str">
        <f t="shared" si="5"/>
        <v/>
      </c>
      <c r="B117" s="149">
        <v>106.0</v>
      </c>
      <c r="C117" s="150" t="s">
        <v>5</v>
      </c>
      <c r="D117" s="145" t="str">
        <f>VLOOKUP(B117,Raw,2,FALSE)</f>
        <v>CAC</v>
      </c>
      <c r="E117" s="145" t="str">
        <f t="shared" si="4"/>
        <v/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ht="15.75" customHeight="1">
      <c r="A118" s="145" t="str">
        <f t="shared" si="5"/>
        <v/>
      </c>
      <c r="B118" s="149">
        <v>107.0</v>
      </c>
      <c r="C118" s="150" t="s">
        <v>8</v>
      </c>
      <c r="D118" s="145" t="str">
        <f>VLOOKUP(B118,Raw,2,FALSE)</f>
        <v>HI</v>
      </c>
      <c r="E118" s="145" t="str">
        <f t="shared" si="4"/>
        <v/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ht="15.75" customHeight="1">
      <c r="A119" s="145" t="str">
        <f t="shared" si="5"/>
        <v/>
      </c>
      <c r="B119" s="149">
        <v>108.0</v>
      </c>
      <c r="C119" s="150" t="s">
        <v>12</v>
      </c>
      <c r="D119" s="145" t="str">
        <f>VLOOKUP(B119,Raw,2,FALSE)</f>
        <v>SS</v>
      </c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ht="15.75" customHeight="1">
      <c r="A120" s="145" t="str">
        <f t="shared" si="5"/>
        <v/>
      </c>
      <c r="B120" s="149">
        <v>109.0</v>
      </c>
      <c r="C120" s="150" t="s">
        <v>32</v>
      </c>
      <c r="D120" s="145" t="str">
        <f>VLOOKUP(B120,Raw,2,FALSE)</f>
        <v>ELY</v>
      </c>
      <c r="E120" s="145" t="str">
        <f t="shared" ref="E120:E144" si="6">IF(C120=D120,"","***")</f>
        <v/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ht="15.75" customHeight="1">
      <c r="A121" s="145" t="str">
        <f t="shared" si="5"/>
        <v/>
      </c>
      <c r="B121" s="149">
        <v>110.0</v>
      </c>
      <c r="C121" s="150" t="s">
        <v>5</v>
      </c>
      <c r="D121" s="145" t="str">
        <f>VLOOKUP(B121,Raw,2,FALSE)</f>
        <v>CAC</v>
      </c>
      <c r="E121" s="145" t="str">
        <f t="shared" si="6"/>
        <v/>
      </c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ht="15.75" customHeight="1">
      <c r="A122" s="145" t="str">
        <f t="shared" si="5"/>
        <v/>
      </c>
      <c r="B122" s="149">
        <v>111.0</v>
      </c>
      <c r="C122" s="150" t="s">
        <v>12</v>
      </c>
      <c r="D122" s="145" t="str">
        <f>VLOOKUP(B122,Raw,2,FALSE)</f>
        <v>SS</v>
      </c>
      <c r="E122" s="145" t="str">
        <f t="shared" si="6"/>
        <v/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ht="15.75" customHeight="1">
      <c r="A123" s="145" t="str">
        <f t="shared" si="5"/>
        <v/>
      </c>
      <c r="B123" s="149">
        <v>112.0</v>
      </c>
      <c r="C123" s="150" t="s">
        <v>8</v>
      </c>
      <c r="D123" s="145" t="str">
        <f>VLOOKUP(B123,Raw,2,FALSE)</f>
        <v>HI</v>
      </c>
      <c r="E123" s="145" t="str">
        <f t="shared" si="6"/>
        <v/>
      </c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ht="15.75" customHeight="1">
      <c r="A124" s="145" t="str">
        <f t="shared" si="5"/>
        <v/>
      </c>
      <c r="B124" s="149">
        <v>113.0</v>
      </c>
      <c r="C124" s="150" t="s">
        <v>10</v>
      </c>
      <c r="D124" s="145" t="str">
        <f>VLOOKUP(B124,Raw,2,FALSE)</f>
        <v>NJ</v>
      </c>
      <c r="E124" s="145" t="str">
        <f t="shared" si="6"/>
        <v/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ht="15.75" customHeight="1">
      <c r="A125" s="145" t="str">
        <f t="shared" si="5"/>
        <v/>
      </c>
      <c r="B125" s="149">
        <v>114.0</v>
      </c>
      <c r="C125" s="150" t="s">
        <v>5</v>
      </c>
      <c r="D125" s="145" t="str">
        <f>VLOOKUP(B125,Raw,2,FALSE)</f>
        <v>CAC</v>
      </c>
      <c r="E125" s="145" t="str">
        <f t="shared" si="6"/>
        <v/>
      </c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</row>
    <row r="126" ht="15.75" customHeight="1">
      <c r="A126" s="145" t="str">
        <f t="shared" si="5"/>
        <v/>
      </c>
      <c r="B126" s="149">
        <v>115.0</v>
      </c>
      <c r="C126" s="150" t="s">
        <v>9</v>
      </c>
      <c r="D126" s="145" t="str">
        <f>VLOOKUP(B126,Raw,2,FALSE)</f>
        <v>HRC</v>
      </c>
      <c r="E126" s="145" t="str">
        <f t="shared" si="6"/>
        <v/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</row>
    <row r="127" ht="15.75" customHeight="1">
      <c r="A127" s="145" t="str">
        <f t="shared" si="5"/>
        <v/>
      </c>
      <c r="B127" s="149">
        <v>116.0</v>
      </c>
      <c r="C127" s="150" t="s">
        <v>5</v>
      </c>
      <c r="D127" s="145" t="str">
        <f>VLOOKUP(B127,Raw,2,FALSE)</f>
        <v>CAC</v>
      </c>
      <c r="E127" s="145" t="str">
        <f t="shared" si="6"/>
        <v/>
      </c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</row>
    <row r="128" ht="15.75" customHeight="1">
      <c r="A128" s="145" t="str">
        <f t="shared" si="5"/>
        <v/>
      </c>
      <c r="B128" s="149">
        <v>117.0</v>
      </c>
      <c r="C128" s="150" t="s">
        <v>32</v>
      </c>
      <c r="D128" s="145" t="str">
        <f>VLOOKUP(B128,Raw,2,FALSE)</f>
        <v>ELY</v>
      </c>
      <c r="E128" s="145" t="str">
        <f t="shared" si="6"/>
        <v/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</row>
    <row r="129" ht="15.75" customHeight="1">
      <c r="A129" s="145" t="str">
        <f t="shared" si="5"/>
        <v/>
      </c>
      <c r="B129" s="149">
        <v>118.0</v>
      </c>
      <c r="C129" s="150" t="s">
        <v>11</v>
      </c>
      <c r="D129" s="145" t="str">
        <f>VLOOKUP(B129,Raw,2,FALSE)</f>
        <v>RR</v>
      </c>
      <c r="E129" s="145" t="str">
        <f t="shared" si="6"/>
        <v/>
      </c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</row>
    <row r="130" ht="15.75" customHeight="1">
      <c r="A130" s="145" t="str">
        <f t="shared" si="5"/>
        <v/>
      </c>
      <c r="B130" s="149">
        <v>119.0</v>
      </c>
      <c r="C130" s="150" t="s">
        <v>5</v>
      </c>
      <c r="D130" s="145" t="str">
        <f>VLOOKUP(B130,Raw,2,FALSE)</f>
        <v>CAC</v>
      </c>
      <c r="E130" s="145" t="str">
        <f t="shared" si="6"/>
        <v/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</row>
    <row r="131" ht="15.75" customHeight="1">
      <c r="A131" s="145" t="str">
        <f t="shared" si="5"/>
        <v/>
      </c>
      <c r="B131" s="149">
        <v>120.0</v>
      </c>
      <c r="C131" s="150" t="s">
        <v>6</v>
      </c>
      <c r="D131" s="145" t="str">
        <f>VLOOKUP(B131,Raw,2,FALSE)</f>
        <v>CTC</v>
      </c>
      <c r="E131" s="145" t="str">
        <f t="shared" si="6"/>
        <v/>
      </c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</row>
    <row r="132" ht="15.75" customHeight="1">
      <c r="A132" s="145" t="str">
        <f t="shared" si="5"/>
        <v/>
      </c>
      <c r="B132" s="149">
        <v>121.0</v>
      </c>
      <c r="C132" s="150" t="s">
        <v>5</v>
      </c>
      <c r="D132" s="145" t="str">
        <f>VLOOKUP(B132,Raw,2,FALSE)</f>
        <v>CAC</v>
      </c>
      <c r="E132" s="145" t="str">
        <f t="shared" si="6"/>
        <v/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</row>
    <row r="133" ht="15.75" customHeight="1">
      <c r="A133" s="145" t="str">
        <f t="shared" si="5"/>
        <v/>
      </c>
      <c r="B133" s="149">
        <v>122.0</v>
      </c>
      <c r="C133" s="150" t="s">
        <v>5</v>
      </c>
      <c r="D133" s="145" t="str">
        <f>VLOOKUP(B133,Raw,2,FALSE)</f>
        <v>CAC</v>
      </c>
      <c r="E133" s="145" t="str">
        <f t="shared" si="6"/>
        <v/>
      </c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</row>
    <row r="134" ht="15.75" customHeight="1">
      <c r="A134" s="145" t="str">
        <f t="shared" si="5"/>
        <v/>
      </c>
      <c r="B134" s="149">
        <v>123.0</v>
      </c>
      <c r="C134" s="150" t="s">
        <v>11</v>
      </c>
      <c r="D134" s="145" t="str">
        <f>VLOOKUP(B134,Raw,2,FALSE)</f>
        <v>RR</v>
      </c>
      <c r="E134" s="145" t="str">
        <f t="shared" si="6"/>
        <v/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</row>
    <row r="135" ht="15.75" customHeight="1">
      <c r="A135" s="145" t="str">
        <f t="shared" si="5"/>
        <v/>
      </c>
      <c r="B135" s="149">
        <v>124.0</v>
      </c>
      <c r="C135" s="150" t="s">
        <v>11</v>
      </c>
      <c r="D135" s="145" t="str">
        <f>VLOOKUP(B135,Raw,2,FALSE)</f>
        <v>RR</v>
      </c>
      <c r="E135" s="145" t="str">
        <f t="shared" si="6"/>
        <v/>
      </c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</row>
    <row r="136" ht="15.75" customHeight="1">
      <c r="A136" s="145" t="str">
        <f t="shared" si="5"/>
        <v/>
      </c>
      <c r="B136" s="149">
        <v>125.0</v>
      </c>
      <c r="C136" s="150" t="s">
        <v>5</v>
      </c>
      <c r="D136" s="145" t="str">
        <f>VLOOKUP(B136,Raw,2,FALSE)</f>
        <v>CAC</v>
      </c>
      <c r="E136" s="145" t="str">
        <f t="shared" si="6"/>
        <v/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</row>
    <row r="137" ht="15.75" customHeight="1">
      <c r="A137" s="145" t="str">
        <f t="shared" si="5"/>
        <v/>
      </c>
      <c r="B137" s="149">
        <v>126.0</v>
      </c>
      <c r="C137" s="150" t="s">
        <v>5</v>
      </c>
      <c r="D137" s="145" t="str">
        <f>VLOOKUP(B137,Raw,2,FALSE)</f>
        <v>CAC</v>
      </c>
      <c r="E137" s="145" t="str">
        <f t="shared" si="6"/>
        <v/>
      </c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</row>
    <row r="138" ht="15.75" customHeight="1">
      <c r="A138" s="145" t="str">
        <f t="shared" si="5"/>
        <v/>
      </c>
      <c r="B138" s="149">
        <v>127.0</v>
      </c>
      <c r="C138" s="150" t="s">
        <v>9</v>
      </c>
      <c r="D138" s="145" t="str">
        <f>VLOOKUP(B138,Raw,2,FALSE)</f>
        <v>HRC</v>
      </c>
      <c r="E138" s="145" t="str">
        <f t="shared" si="6"/>
        <v/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</row>
    <row r="139" ht="15.75" customHeight="1">
      <c r="A139" s="145" t="str">
        <f t="shared" si="5"/>
        <v/>
      </c>
      <c r="B139" s="149">
        <v>128.0</v>
      </c>
      <c r="C139" s="150" t="s">
        <v>5</v>
      </c>
      <c r="D139" s="145" t="str">
        <f>VLOOKUP(B139,Raw,2,FALSE)</f>
        <v>CAC</v>
      </c>
      <c r="E139" s="145" t="str">
        <f t="shared" si="6"/>
        <v/>
      </c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</row>
    <row r="140" ht="15.75" customHeight="1">
      <c r="A140" s="145" t="str">
        <f t="shared" si="5"/>
        <v/>
      </c>
      <c r="B140" s="149">
        <v>129.0</v>
      </c>
      <c r="C140" s="150" t="s">
        <v>5</v>
      </c>
      <c r="D140" s="145" t="str">
        <f>VLOOKUP(B140,Raw,2,FALSE)</f>
        <v>CAC</v>
      </c>
      <c r="E140" s="145" t="str">
        <f t="shared" si="6"/>
        <v/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</row>
    <row r="141" ht="15.75" customHeight="1">
      <c r="A141" s="145" t="str">
        <f t="shared" si="5"/>
        <v/>
      </c>
      <c r="B141" s="149">
        <v>130.0</v>
      </c>
      <c r="C141" s="150" t="s">
        <v>12</v>
      </c>
      <c r="D141" s="145" t="str">
        <f>VLOOKUP(B141,Raw,2,FALSE)</f>
        <v>SS</v>
      </c>
      <c r="E141" s="145" t="str">
        <f t="shared" si="6"/>
        <v/>
      </c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</row>
    <row r="142" ht="15.75" customHeight="1">
      <c r="A142" s="145" t="str">
        <f t="shared" si="5"/>
        <v/>
      </c>
      <c r="B142" s="149">
        <v>131.0</v>
      </c>
      <c r="C142" s="150" t="s">
        <v>10</v>
      </c>
      <c r="D142" s="145" t="str">
        <f>VLOOKUP(B142,Raw,2,FALSE)</f>
        <v>NJ</v>
      </c>
      <c r="E142" s="145" t="str">
        <f t="shared" si="6"/>
        <v/>
      </c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</row>
    <row r="143" ht="15.75" customHeight="1">
      <c r="A143" s="145" t="str">
        <f t="shared" si="5"/>
        <v/>
      </c>
      <c r="B143" s="149">
        <v>132.0</v>
      </c>
      <c r="C143" s="150" t="s">
        <v>8</v>
      </c>
      <c r="D143" s="145" t="str">
        <f>VLOOKUP(B143,Raw,2,FALSE)</f>
        <v>HI</v>
      </c>
      <c r="E143" s="145" t="str">
        <f t="shared" si="6"/>
        <v/>
      </c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</row>
    <row r="144" ht="15.75" customHeight="1">
      <c r="A144" s="145" t="str">
        <f t="shared" si="5"/>
        <v/>
      </c>
      <c r="B144" s="149">
        <v>133.0</v>
      </c>
      <c r="C144" s="150" t="s">
        <v>5</v>
      </c>
      <c r="D144" s="145" t="str">
        <f>VLOOKUP(B144,Raw,2,FALSE)</f>
        <v>CAC</v>
      </c>
      <c r="E144" s="145" t="str">
        <f t="shared" si="6"/>
        <v/>
      </c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</row>
    <row r="145" ht="15.75" customHeight="1">
      <c r="A145" s="145" t="str">
        <f t="shared" si="5"/>
        <v/>
      </c>
      <c r="B145" s="149">
        <v>134.0</v>
      </c>
      <c r="C145" s="150" t="s">
        <v>5</v>
      </c>
      <c r="D145" s="145" t="str">
        <f>VLOOKUP(B145,Raw,2,FALSE)</f>
        <v>CAC</v>
      </c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</row>
    <row r="146" ht="15.75" customHeight="1">
      <c r="A146" s="145" t="str">
        <f t="shared" si="5"/>
        <v/>
      </c>
      <c r="B146" s="149">
        <v>135.0</v>
      </c>
      <c r="C146" s="150" t="s">
        <v>5</v>
      </c>
      <c r="D146" s="145" t="str">
        <f>VLOOKUP(B146,Raw,2,FALSE)</f>
        <v>CAC</v>
      </c>
      <c r="E146" s="145" t="str">
        <f t="shared" ref="E146:E176" si="7">IF(C146=D146,"","***")</f>
        <v/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</row>
    <row r="147" ht="15.75" customHeight="1">
      <c r="A147" s="145" t="str">
        <f t="shared" si="5"/>
        <v/>
      </c>
      <c r="B147" s="149">
        <v>136.0</v>
      </c>
      <c r="C147" s="150" t="s">
        <v>32</v>
      </c>
      <c r="D147" s="145" t="str">
        <f>VLOOKUP(B147,Raw,2,FALSE)</f>
        <v>ELY</v>
      </c>
      <c r="E147" s="145" t="str">
        <f t="shared" si="7"/>
        <v/>
      </c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</row>
    <row r="148" ht="15.75" customHeight="1">
      <c r="A148" s="145" t="str">
        <f t="shared" si="5"/>
        <v/>
      </c>
      <c r="B148" s="149">
        <v>137.0</v>
      </c>
      <c r="C148" s="150" t="s">
        <v>32</v>
      </c>
      <c r="D148" s="145" t="str">
        <f>VLOOKUP(B148,Raw,2,FALSE)</f>
        <v>ELY</v>
      </c>
      <c r="E148" s="145" t="str">
        <f t="shared" si="7"/>
        <v/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</row>
    <row r="149" ht="15.75" customHeight="1">
      <c r="A149" s="145" t="str">
        <f t="shared" si="5"/>
        <v/>
      </c>
      <c r="B149" s="149">
        <v>138.0</v>
      </c>
      <c r="C149" s="150" t="s">
        <v>6</v>
      </c>
      <c r="D149" s="145" t="str">
        <f>VLOOKUP(B149,Raw,2,FALSE)</f>
        <v>CTC</v>
      </c>
      <c r="E149" s="145" t="str">
        <f t="shared" si="7"/>
        <v/>
      </c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</row>
    <row r="150" ht="15.75" customHeight="1">
      <c r="A150" s="145" t="str">
        <f t="shared" si="5"/>
        <v/>
      </c>
      <c r="B150" s="149">
        <v>139.0</v>
      </c>
      <c r="C150" s="150" t="s">
        <v>9</v>
      </c>
      <c r="D150" s="145" t="str">
        <f>VLOOKUP(B150,Raw,2,FALSE)</f>
        <v>HRC</v>
      </c>
      <c r="E150" s="145" t="str">
        <f t="shared" si="7"/>
        <v/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</row>
    <row r="151" ht="15.75" customHeight="1">
      <c r="A151" s="145" t="str">
        <f t="shared" si="5"/>
        <v/>
      </c>
      <c r="B151" s="149">
        <v>140.0</v>
      </c>
      <c r="C151" s="150" t="s">
        <v>6</v>
      </c>
      <c r="D151" s="145" t="str">
        <f>VLOOKUP(B151,Raw,2,FALSE)</f>
        <v>CTC</v>
      </c>
      <c r="E151" s="145" t="str">
        <f t="shared" si="7"/>
        <v/>
      </c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ht="15.75" customHeight="1">
      <c r="A152" s="145" t="str">
        <f t="shared" si="5"/>
        <v/>
      </c>
      <c r="B152" s="149">
        <v>141.0</v>
      </c>
      <c r="C152" s="150" t="s">
        <v>10</v>
      </c>
      <c r="D152" s="145" t="str">
        <f>VLOOKUP(B152,Raw,2,FALSE)</f>
        <v>NJ</v>
      </c>
      <c r="E152" s="145" t="str">
        <f t="shared" si="7"/>
        <v/>
      </c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ht="15.75" customHeight="1">
      <c r="A153" s="145" t="str">
        <f t="shared" si="5"/>
        <v/>
      </c>
      <c r="B153" s="149">
        <v>142.0</v>
      </c>
      <c r="C153" s="150" t="s">
        <v>10</v>
      </c>
      <c r="D153" s="145" t="str">
        <f>VLOOKUP(B153,Raw,2,FALSE)</f>
        <v>NJ</v>
      </c>
      <c r="E153" s="145" t="str">
        <f t="shared" si="7"/>
        <v/>
      </c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ht="15.75" customHeight="1">
      <c r="A154" s="145" t="str">
        <f t="shared" si="5"/>
        <v/>
      </c>
      <c r="B154" s="149">
        <v>143.0</v>
      </c>
      <c r="C154" s="150" t="s">
        <v>32</v>
      </c>
      <c r="D154" s="145" t="str">
        <f>VLOOKUP(B154,Raw,2,FALSE)</f>
        <v>ELY</v>
      </c>
      <c r="E154" s="145" t="str">
        <f t="shared" si="7"/>
        <v/>
      </c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ht="15.75" customHeight="1">
      <c r="A155" s="145" t="str">
        <f t="shared" si="5"/>
        <v/>
      </c>
      <c r="B155" s="149">
        <v>144.0</v>
      </c>
      <c r="C155" s="150" t="s">
        <v>10</v>
      </c>
      <c r="D155" s="145" t="str">
        <f>VLOOKUP(B155,Raw,2,FALSE)</f>
        <v>NJ</v>
      </c>
      <c r="E155" s="145" t="str">
        <f t="shared" si="7"/>
        <v/>
      </c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ht="15.75" customHeight="1">
      <c r="A156" s="145" t="str">
        <f t="shared" si="5"/>
        <v/>
      </c>
      <c r="B156" s="149">
        <v>145.0</v>
      </c>
      <c r="C156" s="150" t="s">
        <v>32</v>
      </c>
      <c r="D156" s="145" t="str">
        <f>VLOOKUP(B156,Raw,2,FALSE)</f>
        <v>ELY</v>
      </c>
      <c r="E156" s="145" t="str">
        <f t="shared" si="7"/>
        <v/>
      </c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ht="15.75" customHeight="1">
      <c r="A157" s="145" t="str">
        <f t="shared" si="5"/>
        <v/>
      </c>
      <c r="B157" s="149">
        <v>146.0</v>
      </c>
      <c r="C157" s="150" t="s">
        <v>6</v>
      </c>
      <c r="D157" s="145" t="str">
        <f>VLOOKUP(B157,Raw,2,FALSE)</f>
        <v>CTC</v>
      </c>
      <c r="E157" s="145" t="str">
        <f t="shared" si="7"/>
        <v/>
      </c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ht="15.75" customHeight="1">
      <c r="A158" s="145" t="str">
        <f t="shared" si="5"/>
        <v/>
      </c>
      <c r="B158" s="149">
        <v>147.0</v>
      </c>
      <c r="C158" s="150" t="s">
        <v>8</v>
      </c>
      <c r="D158" s="145" t="str">
        <f>VLOOKUP(B158,Raw,2,FALSE)</f>
        <v>HI</v>
      </c>
      <c r="E158" s="145" t="str">
        <f t="shared" si="7"/>
        <v/>
      </c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</row>
    <row r="159" ht="15.75" customHeight="1">
      <c r="A159" s="145" t="str">
        <f t="shared" si="5"/>
        <v/>
      </c>
      <c r="B159" s="149">
        <v>148.0</v>
      </c>
      <c r="C159" s="150" t="s">
        <v>6</v>
      </c>
      <c r="D159" s="145" t="str">
        <f>VLOOKUP(B159,Raw,2,FALSE)</f>
        <v>CTC</v>
      </c>
      <c r="E159" s="145" t="str">
        <f t="shared" si="7"/>
        <v/>
      </c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</row>
    <row r="160" ht="15.75" customHeight="1">
      <c r="A160" s="145" t="str">
        <f t="shared" si="5"/>
        <v/>
      </c>
      <c r="B160" s="149">
        <v>149.0</v>
      </c>
      <c r="C160" s="150" t="s">
        <v>32</v>
      </c>
      <c r="D160" s="145" t="str">
        <f>VLOOKUP(B160,Raw,2,FALSE)</f>
        <v>ELY</v>
      </c>
      <c r="E160" s="145" t="str">
        <f t="shared" si="7"/>
        <v/>
      </c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</row>
    <row r="161" ht="15.75" customHeight="1">
      <c r="A161" s="145" t="str">
        <f t="shared" si="5"/>
        <v/>
      </c>
      <c r="B161" s="149">
        <v>150.0</v>
      </c>
      <c r="C161" s="150" t="s">
        <v>11</v>
      </c>
      <c r="D161" s="145" t="str">
        <f>VLOOKUP(B161,Raw,2,FALSE)</f>
        <v>RR</v>
      </c>
      <c r="E161" s="145" t="str">
        <f t="shared" si="7"/>
        <v/>
      </c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ht="15.75" customHeight="1">
      <c r="A162" s="145" t="str">
        <f t="shared" si="5"/>
        <v/>
      </c>
      <c r="B162" s="149">
        <v>151.0</v>
      </c>
      <c r="C162" s="150" t="s">
        <v>32</v>
      </c>
      <c r="D162" s="145" t="str">
        <f>VLOOKUP(B162,Raw,2,FALSE)</f>
        <v>ELY</v>
      </c>
      <c r="E162" s="145" t="str">
        <f t="shared" si="7"/>
        <v/>
      </c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</row>
    <row r="163" ht="15.75" customHeight="1">
      <c r="A163" s="145" t="str">
        <f t="shared" si="5"/>
        <v/>
      </c>
      <c r="B163" s="149">
        <v>152.0</v>
      </c>
      <c r="C163" s="150" t="s">
        <v>8</v>
      </c>
      <c r="D163" s="145" t="str">
        <f>VLOOKUP(B163,Raw,2,FALSE)</f>
        <v>HI</v>
      </c>
      <c r="E163" s="145" t="str">
        <f t="shared" si="7"/>
        <v/>
      </c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</row>
    <row r="164" ht="15.75" customHeight="1">
      <c r="A164" s="145" t="str">
        <f t="shared" si="5"/>
        <v/>
      </c>
      <c r="B164" s="149">
        <v>153.0</v>
      </c>
      <c r="C164" s="150" t="s">
        <v>32</v>
      </c>
      <c r="D164" s="145" t="str">
        <f>VLOOKUP(B164,Raw,2,FALSE)</f>
        <v>ELY</v>
      </c>
      <c r="E164" s="145" t="str">
        <f t="shared" si="7"/>
        <v/>
      </c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</row>
    <row r="165" ht="15.75" customHeight="1">
      <c r="A165" s="145" t="str">
        <f t="shared" si="5"/>
        <v/>
      </c>
      <c r="B165" s="149">
        <v>154.0</v>
      </c>
      <c r="C165" s="150" t="s">
        <v>32</v>
      </c>
      <c r="D165" s="145" t="str">
        <f>VLOOKUP(B165,Raw,2,FALSE)</f>
        <v>ELY</v>
      </c>
      <c r="E165" s="145" t="str">
        <f t="shared" si="7"/>
        <v/>
      </c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</row>
    <row r="166" ht="15.75" customHeight="1">
      <c r="A166" s="145" t="str">
        <f t="shared" si="5"/>
        <v/>
      </c>
      <c r="B166" s="149">
        <v>155.0</v>
      </c>
      <c r="C166" s="150" t="s">
        <v>8</v>
      </c>
      <c r="D166" s="145" t="str">
        <f>VLOOKUP(B166,Raw,2,FALSE)</f>
        <v>HI</v>
      </c>
      <c r="E166" s="145" t="str">
        <f t="shared" si="7"/>
        <v/>
      </c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ht="15.75" customHeight="1">
      <c r="A167" s="145" t="str">
        <f t="shared" si="5"/>
        <v/>
      </c>
      <c r="B167" s="149">
        <v>156.0</v>
      </c>
      <c r="C167" s="150" t="s">
        <v>32</v>
      </c>
      <c r="D167" s="145" t="str">
        <f>VLOOKUP(B167,Raw,2,FALSE)</f>
        <v>ELY</v>
      </c>
      <c r="E167" s="145" t="str">
        <f t="shared" si="7"/>
        <v/>
      </c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ht="15.75" customHeight="1">
      <c r="A168" s="145" t="str">
        <f t="shared" si="5"/>
        <v/>
      </c>
      <c r="B168" s="149">
        <v>157.0</v>
      </c>
      <c r="C168" s="150" t="s">
        <v>10</v>
      </c>
      <c r="D168" s="145" t="str">
        <f>VLOOKUP(B168,Raw,2,FALSE)</f>
        <v>NJ</v>
      </c>
      <c r="E168" s="145" t="str">
        <f t="shared" si="7"/>
        <v/>
      </c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</row>
    <row r="169" ht="15.75" customHeight="1">
      <c r="A169" s="145" t="str">
        <f t="shared" si="5"/>
        <v/>
      </c>
      <c r="B169" s="149">
        <v>158.0</v>
      </c>
      <c r="C169" s="150" t="s">
        <v>6</v>
      </c>
      <c r="D169" s="145" t="str">
        <f>VLOOKUP(B169,Raw,2,FALSE)</f>
        <v>CTC</v>
      </c>
      <c r="E169" s="145" t="str">
        <f t="shared" si="7"/>
        <v/>
      </c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</row>
    <row r="170" ht="15.75" customHeight="1">
      <c r="A170" s="145" t="str">
        <f t="shared" si="5"/>
        <v/>
      </c>
      <c r="B170" s="149">
        <v>159.0</v>
      </c>
      <c r="C170" s="150" t="s">
        <v>8</v>
      </c>
      <c r="D170" s="145" t="str">
        <f>VLOOKUP(B170,Raw,2,FALSE)</f>
        <v>HI</v>
      </c>
      <c r="E170" s="145" t="str">
        <f t="shared" si="7"/>
        <v/>
      </c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</row>
    <row r="171" ht="15.75" customHeight="1">
      <c r="A171" s="145" t="str">
        <f t="shared" si="5"/>
        <v/>
      </c>
      <c r="B171" s="149">
        <v>160.0</v>
      </c>
      <c r="C171" s="150" t="s">
        <v>11</v>
      </c>
      <c r="D171" s="145" t="str">
        <f>VLOOKUP(B171,Raw,2,FALSE)</f>
        <v>RR</v>
      </c>
      <c r="E171" s="145" t="str">
        <f t="shared" si="7"/>
        <v/>
      </c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</row>
    <row r="172" ht="15.75" customHeight="1">
      <c r="A172" s="145" t="str">
        <f t="shared" si="5"/>
        <v/>
      </c>
      <c r="B172" s="149">
        <v>161.0</v>
      </c>
      <c r="C172" s="150" t="s">
        <v>8</v>
      </c>
      <c r="D172" s="145" t="str">
        <f>VLOOKUP(B172,Raw,2,FALSE)</f>
        <v>HI</v>
      </c>
      <c r="E172" s="145" t="str">
        <f t="shared" si="7"/>
        <v/>
      </c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</row>
    <row r="173" ht="15.75" customHeight="1">
      <c r="A173" s="145" t="str">
        <f t="shared" si="5"/>
        <v/>
      </c>
      <c r="B173" s="149">
        <v>162.0</v>
      </c>
      <c r="C173" s="150" t="s">
        <v>12</v>
      </c>
      <c r="D173" s="145" t="str">
        <f>VLOOKUP(B173,Raw,2,FALSE)</f>
        <v>SS</v>
      </c>
      <c r="E173" s="145" t="str">
        <f t="shared" si="7"/>
        <v/>
      </c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</row>
    <row r="174" ht="15.75" customHeight="1">
      <c r="A174" s="145" t="str">
        <f t="shared" si="5"/>
        <v/>
      </c>
      <c r="B174" s="149">
        <v>163.0</v>
      </c>
      <c r="C174" s="150" t="s">
        <v>10</v>
      </c>
      <c r="D174" s="145" t="str">
        <f>VLOOKUP(B174,Raw,2,FALSE)</f>
        <v>NJ</v>
      </c>
      <c r="E174" s="145" t="str">
        <f t="shared" si="7"/>
        <v/>
      </c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</row>
    <row r="175" ht="15.75" customHeight="1">
      <c r="A175" s="145" t="str">
        <f t="shared" si="5"/>
        <v/>
      </c>
      <c r="B175" s="149">
        <v>164.0</v>
      </c>
      <c r="C175" s="150" t="s">
        <v>6</v>
      </c>
      <c r="D175" s="145" t="str">
        <f>VLOOKUP(B175,Raw,2,FALSE)</f>
        <v>CTC</v>
      </c>
      <c r="E175" s="145" t="str">
        <f t="shared" si="7"/>
        <v/>
      </c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</row>
    <row r="176" ht="15.75" customHeight="1">
      <c r="A176" s="145" t="str">
        <f t="shared" si="5"/>
        <v/>
      </c>
      <c r="B176" s="149">
        <v>165.0</v>
      </c>
      <c r="C176" s="150" t="s">
        <v>5</v>
      </c>
      <c r="D176" s="145" t="str">
        <f>VLOOKUP(B176,Raw,2,FALSE)</f>
        <v>CAC</v>
      </c>
      <c r="E176" s="145" t="str">
        <f t="shared" si="7"/>
        <v/>
      </c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</row>
    <row r="177" ht="15.75" customHeight="1">
      <c r="A177" s="145" t="str">
        <f t="shared" si="5"/>
        <v/>
      </c>
      <c r="B177" s="149">
        <v>166.0</v>
      </c>
      <c r="C177" s="150" t="s">
        <v>32</v>
      </c>
      <c r="D177" s="145" t="str">
        <f>VLOOKUP(B177,Raw,2,FALSE)</f>
        <v>ELY</v>
      </c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</row>
    <row r="178" ht="15.75" customHeight="1">
      <c r="A178" s="145" t="str">
        <f t="shared" si="5"/>
        <v/>
      </c>
      <c r="B178" s="149">
        <v>167.0</v>
      </c>
      <c r="C178" s="150" t="s">
        <v>32</v>
      </c>
      <c r="D178" s="145" t="str">
        <f>VLOOKUP(B178,Raw,2,FALSE)</f>
        <v>ELY</v>
      </c>
      <c r="E178" s="145" t="str">
        <f t="shared" ref="E178:E182" si="8">IF(C178=D178,"","***")</f>
        <v/>
      </c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</row>
    <row r="179" ht="15.75" customHeight="1">
      <c r="A179" s="145" t="str">
        <f t="shared" si="5"/>
        <v/>
      </c>
      <c r="B179" s="149">
        <v>168.0</v>
      </c>
      <c r="C179" s="150" t="s">
        <v>12</v>
      </c>
      <c r="D179" s="145" t="str">
        <f>VLOOKUP(B179,Raw,2,FALSE)</f>
        <v>SS</v>
      </c>
      <c r="E179" s="145" t="str">
        <f t="shared" si="8"/>
        <v/>
      </c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</row>
    <row r="180" ht="15.75" customHeight="1">
      <c r="A180" s="145" t="str">
        <f t="shared" si="5"/>
        <v/>
      </c>
      <c r="B180" s="149">
        <v>169.0</v>
      </c>
      <c r="C180" s="150" t="s">
        <v>12</v>
      </c>
      <c r="D180" s="145" t="str">
        <f>VLOOKUP(B180,Raw,2,FALSE)</f>
        <v>SS</v>
      </c>
      <c r="E180" s="145" t="str">
        <f t="shared" si="8"/>
        <v/>
      </c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</row>
    <row r="181" ht="15.75" customHeight="1">
      <c r="A181" s="145" t="str">
        <f t="shared" si="5"/>
        <v/>
      </c>
      <c r="B181" s="149">
        <v>170.0</v>
      </c>
      <c r="C181" s="150" t="s">
        <v>12</v>
      </c>
      <c r="D181" s="145" t="str">
        <f>VLOOKUP(B181,Raw,2,FALSE)</f>
        <v>SS</v>
      </c>
      <c r="E181" s="145" t="str">
        <f t="shared" si="8"/>
        <v/>
      </c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</row>
    <row r="182" ht="15.75" customHeight="1">
      <c r="A182" s="145" t="str">
        <f t="shared" si="5"/>
        <v/>
      </c>
      <c r="B182" s="149">
        <v>171.0</v>
      </c>
      <c r="C182" s="150" t="s">
        <v>32</v>
      </c>
      <c r="D182" s="145" t="str">
        <f>VLOOKUP(B182,Raw,2,FALSE)</f>
        <v>ELY</v>
      </c>
      <c r="E182" s="145" t="str">
        <f t="shared" si="8"/>
        <v/>
      </c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</row>
    <row r="183" ht="15.75" customHeight="1">
      <c r="A183" s="145" t="str">
        <f t="shared" si="5"/>
        <v/>
      </c>
      <c r="B183" s="149">
        <v>172.0</v>
      </c>
      <c r="C183" s="150" t="s">
        <v>10</v>
      </c>
      <c r="D183" s="145" t="str">
        <f>VLOOKUP(B183,Raw,2,FALSE)</f>
        <v>NJ</v>
      </c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</row>
    <row r="184" ht="15.75" customHeight="1">
      <c r="A184" s="145" t="str">
        <f t="shared" si="5"/>
        <v/>
      </c>
      <c r="B184" s="149">
        <v>173.0</v>
      </c>
      <c r="C184" s="150" t="s">
        <v>6</v>
      </c>
      <c r="D184" s="145" t="str">
        <f>VLOOKUP(B184,Raw,2,FALSE)</f>
        <v>CTC</v>
      </c>
      <c r="E184" s="145" t="str">
        <f t="shared" ref="E184:E207" si="9">IF(C184=D184,"","***")</f>
        <v/>
      </c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</row>
    <row r="185" ht="15.75" customHeight="1">
      <c r="A185" s="145" t="str">
        <f t="shared" si="5"/>
        <v/>
      </c>
      <c r="B185" s="149">
        <v>174.0</v>
      </c>
      <c r="C185" s="150" t="s">
        <v>9</v>
      </c>
      <c r="D185" s="145" t="str">
        <f>VLOOKUP(B185,Raw,2,FALSE)</f>
        <v>HRC</v>
      </c>
      <c r="E185" s="145" t="str">
        <f t="shared" si="9"/>
        <v/>
      </c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</row>
    <row r="186" ht="15.75" customHeight="1">
      <c r="A186" s="145" t="str">
        <f t="shared" si="5"/>
        <v/>
      </c>
      <c r="B186" s="149">
        <v>175.0</v>
      </c>
      <c r="C186" s="150" t="s">
        <v>32</v>
      </c>
      <c r="D186" s="145" t="str">
        <f>VLOOKUP(B186,Raw,2,FALSE)</f>
        <v>ELY</v>
      </c>
      <c r="E186" s="145" t="str">
        <f t="shared" si="9"/>
        <v/>
      </c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</row>
    <row r="187" ht="15.75" customHeight="1">
      <c r="A187" s="145" t="str">
        <f t="shared" si="5"/>
        <v/>
      </c>
      <c r="B187" s="149">
        <v>176.0</v>
      </c>
      <c r="C187" s="150" t="s">
        <v>8</v>
      </c>
      <c r="D187" s="145" t="str">
        <f>VLOOKUP(B187,Raw,2,FALSE)</f>
        <v>HI</v>
      </c>
      <c r="E187" s="145" t="str">
        <f t="shared" si="9"/>
        <v/>
      </c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</row>
    <row r="188" ht="15.75" customHeight="1">
      <c r="A188" s="145" t="str">
        <f t="shared" si="5"/>
        <v/>
      </c>
      <c r="B188" s="149">
        <v>177.0</v>
      </c>
      <c r="C188" s="150" t="s">
        <v>6</v>
      </c>
      <c r="D188" s="145" t="str">
        <f>VLOOKUP(B188,Raw,2,FALSE)</f>
        <v>CTC</v>
      </c>
      <c r="E188" s="145" t="str">
        <f t="shared" si="9"/>
        <v/>
      </c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</row>
    <row r="189" ht="15.75" customHeight="1">
      <c r="A189" s="145" t="str">
        <f t="shared" si="5"/>
        <v/>
      </c>
      <c r="B189" s="149">
        <v>178.0</v>
      </c>
      <c r="C189" s="150" t="s">
        <v>12</v>
      </c>
      <c r="D189" s="145" t="str">
        <f>VLOOKUP(B189,Raw,2,FALSE)</f>
        <v>SS</v>
      </c>
      <c r="E189" s="145" t="str">
        <f t="shared" si="9"/>
        <v/>
      </c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</row>
    <row r="190" ht="15.75" customHeight="1">
      <c r="A190" s="145" t="str">
        <f t="shared" si="5"/>
        <v/>
      </c>
      <c r="B190" s="149">
        <v>179.0</v>
      </c>
      <c r="C190" s="150" t="s">
        <v>8</v>
      </c>
      <c r="D190" s="145" t="str">
        <f>VLOOKUP(B190,Raw,2,FALSE)</f>
        <v>HI</v>
      </c>
      <c r="E190" s="145" t="str">
        <f t="shared" si="9"/>
        <v/>
      </c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</row>
    <row r="191" ht="15.75" customHeight="1">
      <c r="A191" s="145" t="str">
        <f t="shared" si="5"/>
        <v/>
      </c>
      <c r="B191" s="149">
        <v>180.0</v>
      </c>
      <c r="C191" s="150" t="s">
        <v>8</v>
      </c>
      <c r="D191" s="145" t="str">
        <f>VLOOKUP(B191,Raw,2,FALSE)</f>
        <v>HI</v>
      </c>
      <c r="E191" s="145" t="str">
        <f t="shared" si="9"/>
        <v/>
      </c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</row>
    <row r="192" ht="15.75" customHeight="1">
      <c r="A192" s="145" t="str">
        <f t="shared" si="5"/>
        <v/>
      </c>
      <c r="B192" s="149">
        <v>181.0</v>
      </c>
      <c r="C192" s="150" t="s">
        <v>8</v>
      </c>
      <c r="D192" s="145" t="str">
        <f>VLOOKUP(B192,Raw,2,FALSE)</f>
        <v>HI</v>
      </c>
      <c r="E192" s="145" t="str">
        <f t="shared" si="9"/>
        <v/>
      </c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</row>
    <row r="193" ht="15.75" customHeight="1">
      <c r="A193" s="145" t="str">
        <f t="shared" si="5"/>
        <v/>
      </c>
      <c r="B193" s="149">
        <v>182.0</v>
      </c>
      <c r="C193" s="150" t="s">
        <v>6</v>
      </c>
      <c r="D193" s="145" t="str">
        <f>VLOOKUP(B193,Raw,2,FALSE)</f>
        <v>CTC</v>
      </c>
      <c r="E193" s="145" t="str">
        <f t="shared" si="9"/>
        <v/>
      </c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</row>
    <row r="194" ht="15.75" customHeight="1">
      <c r="A194" s="145" t="str">
        <f t="shared" si="5"/>
        <v/>
      </c>
      <c r="B194" s="149">
        <v>183.0</v>
      </c>
      <c r="C194" s="150" t="s">
        <v>6</v>
      </c>
      <c r="D194" s="145" t="str">
        <f>VLOOKUP(B194,Raw,2,FALSE)</f>
        <v>CTC</v>
      </c>
      <c r="E194" s="145" t="str">
        <f t="shared" si="9"/>
        <v/>
      </c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</row>
    <row r="195" ht="15.75" customHeight="1">
      <c r="A195" s="145" t="str">
        <f t="shared" si="5"/>
        <v/>
      </c>
      <c r="B195" s="149">
        <v>184.0</v>
      </c>
      <c r="C195" s="150" t="s">
        <v>32</v>
      </c>
      <c r="D195" s="145" t="str">
        <f>VLOOKUP(B195,Raw,2,FALSE)</f>
        <v>ELY</v>
      </c>
      <c r="E195" s="145" t="str">
        <f t="shared" si="9"/>
        <v/>
      </c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</row>
    <row r="196" ht="15.75" customHeight="1">
      <c r="A196" s="145" t="str">
        <f t="shared" si="5"/>
        <v/>
      </c>
      <c r="B196" s="149">
        <v>185.0</v>
      </c>
      <c r="C196" s="150" t="s">
        <v>32</v>
      </c>
      <c r="D196" s="145" t="str">
        <f>VLOOKUP(B196,Raw,2,FALSE)</f>
        <v>ELY</v>
      </c>
      <c r="E196" s="145" t="str">
        <f t="shared" si="9"/>
        <v/>
      </c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</row>
    <row r="197" ht="15.75" customHeight="1">
      <c r="A197" s="145" t="str">
        <f t="shared" si="5"/>
        <v/>
      </c>
      <c r="B197" s="149">
        <v>186.0</v>
      </c>
      <c r="C197" s="150" t="s">
        <v>6</v>
      </c>
      <c r="D197" s="145" t="str">
        <f>VLOOKUP(B197,Raw,2,FALSE)</f>
        <v>CTC</v>
      </c>
      <c r="E197" s="145" t="str">
        <f t="shared" si="9"/>
        <v/>
      </c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ht="15.75" customHeight="1">
      <c r="A198" s="145" t="str">
        <f t="shared" si="5"/>
        <v/>
      </c>
      <c r="B198" s="149">
        <v>187.0</v>
      </c>
      <c r="C198" s="150" t="s">
        <v>6</v>
      </c>
      <c r="D198" s="145" t="str">
        <f>VLOOKUP(B198,Raw,2,FALSE)</f>
        <v>CTC</v>
      </c>
      <c r="E198" s="145" t="str">
        <f t="shared" si="9"/>
        <v/>
      </c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</row>
    <row r="199" ht="15.75" customHeight="1">
      <c r="A199" s="145" t="str">
        <f t="shared" si="5"/>
        <v/>
      </c>
      <c r="B199" s="149">
        <v>188.0</v>
      </c>
      <c r="C199" s="150" t="s">
        <v>10</v>
      </c>
      <c r="D199" s="145" t="str">
        <f>VLOOKUP(B199,Raw,2,FALSE)</f>
        <v>NJ</v>
      </c>
      <c r="E199" s="145" t="str">
        <f t="shared" si="9"/>
        <v/>
      </c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</row>
    <row r="200" ht="15.75" customHeight="1">
      <c r="A200" s="145" t="str">
        <f t="shared" si="5"/>
        <v/>
      </c>
      <c r="B200" s="149">
        <v>189.0</v>
      </c>
      <c r="C200" s="150" t="s">
        <v>8</v>
      </c>
      <c r="D200" s="145" t="str">
        <f>VLOOKUP(B200,Raw,2,FALSE)</f>
        <v>HI</v>
      </c>
      <c r="E200" s="145" t="str">
        <f t="shared" si="9"/>
        <v/>
      </c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</row>
    <row r="201" ht="15.75" customHeight="1">
      <c r="A201" s="145" t="str">
        <f t="shared" si="5"/>
        <v/>
      </c>
      <c r="B201" s="149">
        <v>190.0</v>
      </c>
      <c r="C201" s="150" t="s">
        <v>10</v>
      </c>
      <c r="D201" s="145" t="str">
        <f>VLOOKUP(B201,Raw,2,FALSE)</f>
        <v>NJ</v>
      </c>
      <c r="E201" s="145" t="str">
        <f t="shared" si="9"/>
        <v/>
      </c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</row>
    <row r="202" ht="15.75" customHeight="1">
      <c r="A202" s="145" t="str">
        <f t="shared" si="5"/>
        <v/>
      </c>
      <c r="B202" s="149">
        <v>191.0</v>
      </c>
      <c r="C202" s="150" t="s">
        <v>5</v>
      </c>
      <c r="D202" s="145" t="str">
        <f>VLOOKUP(B202,Raw,2,FALSE)</f>
        <v>CAC</v>
      </c>
      <c r="E202" s="145" t="str">
        <f t="shared" si="9"/>
        <v/>
      </c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</row>
    <row r="203" ht="15.75" customHeight="1">
      <c r="A203" s="145" t="str">
        <f t="shared" si="5"/>
        <v/>
      </c>
      <c r="B203" s="149">
        <v>192.0</v>
      </c>
      <c r="C203" s="150" t="s">
        <v>12</v>
      </c>
      <c r="D203" s="145" t="str">
        <f>VLOOKUP(B203,Raw,2,FALSE)</f>
        <v>SS</v>
      </c>
      <c r="E203" s="145" t="str">
        <f t="shared" si="9"/>
        <v/>
      </c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</row>
    <row r="204" ht="15.75" customHeight="1">
      <c r="A204" s="145" t="str">
        <f t="shared" si="5"/>
        <v/>
      </c>
      <c r="B204" s="149">
        <v>193.0</v>
      </c>
      <c r="C204" s="150" t="s">
        <v>32</v>
      </c>
      <c r="D204" s="145" t="str">
        <f>VLOOKUP(B204,Raw,2,FALSE)</f>
        <v>ELY</v>
      </c>
      <c r="E204" s="145" t="str">
        <f t="shared" si="9"/>
        <v/>
      </c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</row>
    <row r="205" ht="15.75" customHeight="1">
      <c r="A205" s="145" t="str">
        <f t="shared" si="5"/>
        <v/>
      </c>
      <c r="B205" s="149">
        <v>194.0</v>
      </c>
      <c r="C205" s="150" t="s">
        <v>32</v>
      </c>
      <c r="D205" s="145" t="str">
        <f>VLOOKUP(B205,Raw,2,FALSE)</f>
        <v>ELY</v>
      </c>
      <c r="E205" s="145" t="str">
        <f t="shared" si="9"/>
        <v/>
      </c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</row>
    <row r="206" ht="15.75" customHeight="1">
      <c r="A206" s="145" t="str">
        <f t="shared" si="5"/>
        <v/>
      </c>
      <c r="B206" s="149">
        <v>195.0</v>
      </c>
      <c r="C206" s="150" t="s">
        <v>32</v>
      </c>
      <c r="D206" s="145" t="str">
        <f>VLOOKUP(B206,Raw,2,FALSE)</f>
        <v>ELY</v>
      </c>
      <c r="E206" s="145" t="str">
        <f t="shared" si="9"/>
        <v/>
      </c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</row>
    <row r="207" ht="15.75" customHeight="1">
      <c r="A207" s="145" t="str">
        <f t="shared" si="5"/>
        <v/>
      </c>
      <c r="B207" s="149">
        <v>196.0</v>
      </c>
      <c r="C207" s="150" t="s">
        <v>6</v>
      </c>
      <c r="D207" s="145" t="str">
        <f>VLOOKUP(B207,Raw,2,FALSE)</f>
        <v>CTC</v>
      </c>
      <c r="E207" s="145" t="str">
        <f t="shared" si="9"/>
        <v/>
      </c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</row>
    <row r="208" ht="15.75" customHeight="1">
      <c r="A208" s="145" t="str">
        <f t="shared" si="5"/>
        <v/>
      </c>
      <c r="B208" s="149">
        <v>197.0</v>
      </c>
      <c r="C208" s="150" t="s">
        <v>10</v>
      </c>
      <c r="D208" s="145" t="str">
        <f>VLOOKUP(B208,Raw,2,FALSE)</f>
        <v>NJ</v>
      </c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</row>
    <row r="209" ht="15.75" customHeight="1">
      <c r="A209" s="145" t="str">
        <f t="shared" si="5"/>
        <v/>
      </c>
      <c r="B209" s="149">
        <v>198.0</v>
      </c>
      <c r="C209" s="150" t="s">
        <v>8</v>
      </c>
      <c r="D209" s="145" t="str">
        <f>VLOOKUP(B209,Raw,2,FALSE)</f>
        <v>HI</v>
      </c>
      <c r="E209" s="145" t="str">
        <f t="shared" ref="E209:E238" si="10">IF(C209=D209,"","***")</f>
        <v/>
      </c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</row>
    <row r="210" ht="15.75" customHeight="1">
      <c r="A210" s="145" t="str">
        <f t="shared" si="5"/>
        <v/>
      </c>
      <c r="B210" s="149">
        <v>199.0</v>
      </c>
      <c r="C210" s="150" t="s">
        <v>32</v>
      </c>
      <c r="D210" s="145" t="str">
        <f>VLOOKUP(B210,Raw,2,FALSE)</f>
        <v>ELY</v>
      </c>
      <c r="E210" s="145" t="str">
        <f t="shared" si="10"/>
        <v/>
      </c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</row>
    <row r="211" ht="15.75" customHeight="1">
      <c r="A211" s="145" t="str">
        <f t="shared" si="5"/>
        <v/>
      </c>
      <c r="B211" s="149">
        <v>200.0</v>
      </c>
      <c r="C211" s="150" t="s">
        <v>10</v>
      </c>
      <c r="D211" s="145" t="str">
        <f>VLOOKUP(B211,Raw,2,FALSE)</f>
        <v>NJ</v>
      </c>
      <c r="E211" s="145" t="str">
        <f t="shared" si="10"/>
        <v/>
      </c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ht="15.75" customHeight="1">
      <c r="A212" s="145" t="str">
        <f t="shared" si="5"/>
        <v/>
      </c>
      <c r="B212" s="149">
        <v>201.0</v>
      </c>
      <c r="C212" s="150" t="s">
        <v>12</v>
      </c>
      <c r="D212" s="145" t="str">
        <f>VLOOKUP(B212,Raw,2,FALSE)</f>
        <v>SS</v>
      </c>
      <c r="E212" s="145" t="str">
        <f t="shared" si="10"/>
        <v/>
      </c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ht="15.75" customHeight="1">
      <c r="A213" s="145" t="str">
        <f t="shared" si="5"/>
        <v/>
      </c>
      <c r="B213" s="149">
        <v>202.0</v>
      </c>
      <c r="C213" s="150" t="s">
        <v>8</v>
      </c>
      <c r="D213" s="145" t="str">
        <f>VLOOKUP(B213,Raw,2,FALSE)</f>
        <v>HI</v>
      </c>
      <c r="E213" s="145" t="str">
        <f t="shared" si="10"/>
        <v/>
      </c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</row>
    <row r="214" ht="15.75" customHeight="1">
      <c r="A214" s="145" t="str">
        <f t="shared" si="5"/>
        <v/>
      </c>
      <c r="B214" s="149">
        <v>203.0</v>
      </c>
      <c r="C214" s="150" t="s">
        <v>8</v>
      </c>
      <c r="D214" s="145" t="str">
        <f>VLOOKUP(B214,Raw,2,FALSE)</f>
        <v>HI</v>
      </c>
      <c r="E214" s="145" t="str">
        <f t="shared" si="10"/>
        <v/>
      </c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</row>
    <row r="215" ht="15.75" customHeight="1">
      <c r="A215" s="145" t="str">
        <f t="shared" si="5"/>
        <v/>
      </c>
      <c r="B215" s="149">
        <v>204.0</v>
      </c>
      <c r="C215" s="150" t="s">
        <v>12</v>
      </c>
      <c r="D215" s="145" t="str">
        <f>VLOOKUP(B215,Raw,2,FALSE)</f>
        <v>SS</v>
      </c>
      <c r="E215" s="145" t="str">
        <f t="shared" si="10"/>
        <v/>
      </c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</row>
    <row r="216" ht="15.75" customHeight="1">
      <c r="A216" s="145" t="str">
        <f t="shared" si="5"/>
        <v/>
      </c>
      <c r="B216" s="149">
        <v>205.0</v>
      </c>
      <c r="C216" s="150" t="s">
        <v>11</v>
      </c>
      <c r="D216" s="145" t="str">
        <f>VLOOKUP(B216,Raw,2,FALSE)</f>
        <v>RR</v>
      </c>
      <c r="E216" s="145" t="str">
        <f t="shared" si="10"/>
        <v/>
      </c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</row>
    <row r="217" ht="15.75" customHeight="1">
      <c r="A217" s="145" t="str">
        <f t="shared" si="5"/>
        <v/>
      </c>
      <c r="B217" s="149">
        <v>206.0</v>
      </c>
      <c r="C217" s="150" t="s">
        <v>9</v>
      </c>
      <c r="D217" s="145" t="str">
        <f>VLOOKUP(B217,Raw,2,FALSE)</f>
        <v>HRC</v>
      </c>
      <c r="E217" s="145" t="str">
        <f t="shared" si="10"/>
        <v/>
      </c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</row>
    <row r="218" ht="15.75" customHeight="1">
      <c r="A218" s="145" t="str">
        <f t="shared" si="5"/>
        <v/>
      </c>
      <c r="B218" s="149">
        <v>207.0</v>
      </c>
      <c r="C218" s="150" t="s">
        <v>8</v>
      </c>
      <c r="D218" s="145" t="str">
        <f>VLOOKUP(B218,Raw,2,FALSE)</f>
        <v>HI</v>
      </c>
      <c r="E218" s="145" t="str">
        <f t="shared" si="10"/>
        <v/>
      </c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</row>
    <row r="219" ht="15.75" customHeight="1">
      <c r="A219" s="145" t="str">
        <f t="shared" si="5"/>
        <v/>
      </c>
      <c r="B219" s="149">
        <v>208.0</v>
      </c>
      <c r="C219" s="150" t="s">
        <v>11</v>
      </c>
      <c r="D219" s="145" t="str">
        <f>VLOOKUP(B219,Raw,2,FALSE)</f>
        <v>RR</v>
      </c>
      <c r="E219" s="145" t="str">
        <f t="shared" si="10"/>
        <v/>
      </c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</row>
    <row r="220" ht="15.75" customHeight="1">
      <c r="A220" s="145" t="str">
        <f t="shared" si="5"/>
        <v/>
      </c>
      <c r="B220" s="149">
        <v>209.0</v>
      </c>
      <c r="C220" s="150" t="s">
        <v>32</v>
      </c>
      <c r="D220" s="145" t="str">
        <f>VLOOKUP(B220,Raw,2,FALSE)</f>
        <v>ELY</v>
      </c>
      <c r="E220" s="145" t="str">
        <f t="shared" si="10"/>
        <v/>
      </c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</row>
    <row r="221" ht="15.75" customHeight="1">
      <c r="A221" s="145" t="str">
        <f t="shared" si="5"/>
        <v/>
      </c>
      <c r="B221" s="149">
        <v>210.0</v>
      </c>
      <c r="C221" s="150" t="s">
        <v>32</v>
      </c>
      <c r="D221" s="145" t="str">
        <f>VLOOKUP(B221,Raw,2,FALSE)</f>
        <v>ELY</v>
      </c>
      <c r="E221" s="145" t="str">
        <f t="shared" si="10"/>
        <v/>
      </c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</row>
    <row r="222" ht="15.75" customHeight="1">
      <c r="A222" s="145" t="str">
        <f t="shared" si="5"/>
        <v/>
      </c>
      <c r="B222" s="149">
        <v>211.0</v>
      </c>
      <c r="C222" s="150" t="s">
        <v>12</v>
      </c>
      <c r="D222" s="145" t="str">
        <f>VLOOKUP(B222,Raw,2,FALSE)</f>
        <v>SS</v>
      </c>
      <c r="E222" s="145" t="str">
        <f t="shared" si="10"/>
        <v/>
      </c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</row>
    <row r="223" ht="15.75" customHeight="1">
      <c r="A223" s="145" t="str">
        <f t="shared" si="5"/>
        <v/>
      </c>
      <c r="B223" s="149">
        <v>212.0</v>
      </c>
      <c r="C223" s="150" t="s">
        <v>11</v>
      </c>
      <c r="D223" s="145" t="str">
        <f>VLOOKUP(B223,Raw,2,FALSE)</f>
        <v>RR</v>
      </c>
      <c r="E223" s="145" t="str">
        <f t="shared" si="10"/>
        <v/>
      </c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ht="15.75" customHeight="1">
      <c r="A224" s="145" t="str">
        <f t="shared" si="5"/>
        <v/>
      </c>
      <c r="B224" s="149">
        <v>213.0</v>
      </c>
      <c r="C224" s="150" t="s">
        <v>11</v>
      </c>
      <c r="D224" s="145" t="str">
        <f>VLOOKUP(B224,Raw,2,FALSE)</f>
        <v>RR</v>
      </c>
      <c r="E224" s="145" t="str">
        <f t="shared" si="10"/>
        <v/>
      </c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ht="15.75" customHeight="1">
      <c r="A225" s="145" t="str">
        <f t="shared" si="5"/>
        <v/>
      </c>
      <c r="B225" s="149">
        <v>214.0</v>
      </c>
      <c r="C225" s="150" t="s">
        <v>12</v>
      </c>
      <c r="D225" s="145" t="str">
        <f>VLOOKUP(B225,Raw,2,FALSE)</f>
        <v>SS</v>
      </c>
      <c r="E225" s="145" t="str">
        <f t="shared" si="10"/>
        <v/>
      </c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</row>
    <row r="226" ht="15.75" customHeight="1">
      <c r="A226" s="145" t="str">
        <f t="shared" si="5"/>
        <v/>
      </c>
      <c r="B226" s="149">
        <v>215.0</v>
      </c>
      <c r="C226" s="150" t="s">
        <v>12</v>
      </c>
      <c r="D226" s="145" t="str">
        <f>VLOOKUP(B226,Raw,2,FALSE)</f>
        <v>SS</v>
      </c>
      <c r="E226" s="145" t="str">
        <f t="shared" si="10"/>
        <v/>
      </c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</row>
    <row r="227" ht="15.75" customHeight="1">
      <c r="A227" s="145" t="str">
        <f t="shared" si="5"/>
        <v/>
      </c>
      <c r="B227" s="149">
        <v>216.0</v>
      </c>
      <c r="C227" s="150" t="s">
        <v>32</v>
      </c>
      <c r="D227" s="145" t="str">
        <f>VLOOKUP(B227,Raw,2,FALSE)</f>
        <v>ELY</v>
      </c>
      <c r="E227" s="145" t="str">
        <f t="shared" si="10"/>
        <v/>
      </c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</row>
    <row r="228" ht="15.75" customHeight="1">
      <c r="A228" s="145" t="str">
        <f t="shared" si="5"/>
        <v/>
      </c>
      <c r="B228" s="149">
        <v>217.0</v>
      </c>
      <c r="C228" s="150" t="s">
        <v>9</v>
      </c>
      <c r="D228" s="145" t="str">
        <f>VLOOKUP(B228,Raw,2,FALSE)</f>
        <v>HRC</v>
      </c>
      <c r="E228" s="145" t="str">
        <f t="shared" si="10"/>
        <v/>
      </c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ht="15.75" customHeight="1">
      <c r="A229" s="145" t="str">
        <f t="shared" si="5"/>
        <v/>
      </c>
      <c r="B229" s="149">
        <v>218.0</v>
      </c>
      <c r="C229" s="150" t="s">
        <v>12</v>
      </c>
      <c r="D229" s="145" t="str">
        <f>VLOOKUP(B229,Raw,2,FALSE)</f>
        <v>SS</v>
      </c>
      <c r="E229" s="145" t="str">
        <f t="shared" si="10"/>
        <v/>
      </c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</row>
    <row r="230" ht="15.75" customHeight="1">
      <c r="A230" s="145" t="str">
        <f t="shared" si="5"/>
        <v/>
      </c>
      <c r="B230" s="149">
        <v>219.0</v>
      </c>
      <c r="C230" s="150" t="s">
        <v>12</v>
      </c>
      <c r="D230" s="145" t="str">
        <f>VLOOKUP(B230,Raw,2,FALSE)</f>
        <v>SS</v>
      </c>
      <c r="E230" s="145" t="str">
        <f t="shared" si="10"/>
        <v/>
      </c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ht="15.75" customHeight="1">
      <c r="A231" s="145" t="str">
        <f t="shared" si="5"/>
        <v/>
      </c>
      <c r="B231" s="149">
        <v>220.0</v>
      </c>
      <c r="C231" s="150" t="s">
        <v>32</v>
      </c>
      <c r="D231" s="145" t="str">
        <f>VLOOKUP(B231,Raw,2,FALSE)</f>
        <v>ELY</v>
      </c>
      <c r="E231" s="145" t="str">
        <f t="shared" si="10"/>
        <v/>
      </c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</row>
    <row r="232" ht="15.75" customHeight="1">
      <c r="A232" s="145" t="str">
        <f t="shared" si="5"/>
        <v/>
      </c>
      <c r="B232" s="149">
        <v>221.0</v>
      </c>
      <c r="C232" s="150" t="s">
        <v>10</v>
      </c>
      <c r="D232" s="145" t="str">
        <f>VLOOKUP(B232,Raw,2,FALSE)</f>
        <v>NJ</v>
      </c>
      <c r="E232" s="145" t="str">
        <f t="shared" si="10"/>
        <v/>
      </c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ht="15.75" customHeight="1">
      <c r="A233" s="145" t="str">
        <f t="shared" si="5"/>
        <v/>
      </c>
      <c r="B233" s="149">
        <v>222.0</v>
      </c>
      <c r="C233" s="150" t="s">
        <v>9</v>
      </c>
      <c r="D233" s="145" t="str">
        <f>VLOOKUP(B233,Raw,2,FALSE)</f>
        <v>HRC</v>
      </c>
      <c r="E233" s="145" t="str">
        <f t="shared" si="10"/>
        <v/>
      </c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</row>
    <row r="234" ht="15.75" customHeight="1">
      <c r="A234" s="145" t="str">
        <f t="shared" si="5"/>
        <v/>
      </c>
      <c r="B234" s="149">
        <v>223.0</v>
      </c>
      <c r="C234" s="150" t="s">
        <v>9</v>
      </c>
      <c r="D234" s="145" t="str">
        <f>VLOOKUP(B234,Raw,2,FALSE)</f>
        <v>HRC</v>
      </c>
      <c r="E234" s="145" t="str">
        <f t="shared" si="10"/>
        <v/>
      </c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</row>
    <row r="235" ht="15.75" customHeight="1">
      <c r="A235" s="145" t="str">
        <f t="shared" si="5"/>
        <v/>
      </c>
      <c r="B235" s="149">
        <v>224.0</v>
      </c>
      <c r="C235" s="150" t="s">
        <v>11</v>
      </c>
      <c r="D235" s="145" t="str">
        <f>VLOOKUP(B235,Raw,2,FALSE)</f>
        <v>RR</v>
      </c>
      <c r="E235" s="145" t="str">
        <f t="shared" si="10"/>
        <v/>
      </c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</row>
    <row r="236" ht="15.75" customHeight="1">
      <c r="A236" s="145" t="str">
        <f t="shared" si="5"/>
        <v/>
      </c>
      <c r="B236" s="149">
        <v>225.0</v>
      </c>
      <c r="C236" s="150" t="s">
        <v>11</v>
      </c>
      <c r="D236" s="145" t="str">
        <f>VLOOKUP(B236,Raw,2,FALSE)</f>
        <v>RR</v>
      </c>
      <c r="E236" s="145" t="str">
        <f t="shared" si="10"/>
        <v/>
      </c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</row>
    <row r="237" ht="15.75" customHeight="1">
      <c r="A237" s="145" t="str">
        <f t="shared" si="5"/>
        <v/>
      </c>
      <c r="B237" s="149">
        <v>226.0</v>
      </c>
      <c r="C237" s="150" t="s">
        <v>32</v>
      </c>
      <c r="D237" s="145" t="str">
        <f>VLOOKUP(B237,Raw,2,FALSE)</f>
        <v>ELY</v>
      </c>
      <c r="E237" s="145" t="str">
        <f t="shared" si="10"/>
        <v/>
      </c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ht="15.75" customHeight="1">
      <c r="A238" s="145" t="str">
        <f t="shared" si="5"/>
        <v/>
      </c>
      <c r="B238" s="149">
        <v>227.0</v>
      </c>
      <c r="C238" s="150" t="s">
        <v>6</v>
      </c>
      <c r="D238" s="145" t="str">
        <f>VLOOKUP(B238,Raw,2,FALSE)</f>
        <v>CTC</v>
      </c>
      <c r="E238" s="145" t="str">
        <f t="shared" si="10"/>
        <v/>
      </c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</row>
    <row r="239" ht="15.75" customHeight="1">
      <c r="A239" s="145" t="str">
        <f t="shared" si="5"/>
        <v/>
      </c>
      <c r="B239" s="149">
        <v>228.0</v>
      </c>
      <c r="C239" s="150" t="s">
        <v>6</v>
      </c>
      <c r="D239" s="145" t="str">
        <f>VLOOKUP(B239,Raw,2,FALSE)</f>
        <v>CTC</v>
      </c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</row>
    <row r="240" ht="15.75" customHeight="1">
      <c r="A240" s="145" t="str">
        <f t="shared" si="5"/>
        <v/>
      </c>
      <c r="B240" s="149">
        <v>229.0</v>
      </c>
      <c r="C240" s="150" t="s">
        <v>8</v>
      </c>
      <c r="D240" s="145" t="str">
        <f>VLOOKUP(B240,Raw,2,FALSE)</f>
        <v>HI</v>
      </c>
      <c r="E240" s="145" t="str">
        <f t="shared" ref="E240:E242" si="11">IF(C240=D240,"","***")</f>
        <v/>
      </c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</row>
    <row r="241" ht="15.75" customHeight="1">
      <c r="A241" s="145" t="str">
        <f t="shared" si="5"/>
        <v/>
      </c>
      <c r="B241" s="149">
        <v>230.0</v>
      </c>
      <c r="C241" s="150" t="s">
        <v>5</v>
      </c>
      <c r="D241" s="145" t="str">
        <f>VLOOKUP(B241,Raw,2,FALSE)</f>
        <v>CAC</v>
      </c>
      <c r="E241" s="145" t="str">
        <f t="shared" si="11"/>
        <v/>
      </c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</row>
    <row r="242" ht="15.75" customHeight="1">
      <c r="A242" s="145" t="str">
        <f t="shared" si="5"/>
        <v/>
      </c>
      <c r="B242" s="149">
        <v>231.0</v>
      </c>
      <c r="C242" s="150" t="s">
        <v>11</v>
      </c>
      <c r="D242" s="145" t="str">
        <f>VLOOKUP(B242,Raw,2,FALSE)</f>
        <v>RR</v>
      </c>
      <c r="E242" s="145" t="str">
        <f t="shared" si="11"/>
        <v/>
      </c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</row>
    <row r="243" ht="15.75" customHeight="1">
      <c r="A243" s="145" t="str">
        <f t="shared" si="5"/>
        <v/>
      </c>
      <c r="B243" s="149">
        <v>232.0</v>
      </c>
      <c r="C243" s="150" t="s">
        <v>12</v>
      </c>
      <c r="D243" s="145" t="str">
        <f>VLOOKUP(B243,Raw,2,FALSE)</f>
        <v>SS</v>
      </c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</row>
    <row r="244" ht="15.75" customHeight="1">
      <c r="A244" s="145" t="str">
        <f t="shared" si="5"/>
        <v/>
      </c>
      <c r="B244" s="149">
        <v>233.0</v>
      </c>
      <c r="C244" s="150" t="s">
        <v>11</v>
      </c>
      <c r="D244" s="145" t="str">
        <f>VLOOKUP(B244,Raw,2,FALSE)</f>
        <v>RR</v>
      </c>
      <c r="E244" s="145" t="str">
        <f t="shared" ref="E244:E245" si="12">IF(C244=D244,"","***")</f>
        <v/>
      </c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</row>
    <row r="245" ht="15.75" customHeight="1">
      <c r="A245" s="145" t="str">
        <f t="shared" si="5"/>
        <v/>
      </c>
      <c r="B245" s="149">
        <v>234.0</v>
      </c>
      <c r="C245" s="150" t="s">
        <v>10</v>
      </c>
      <c r="D245" s="145" t="str">
        <f>VLOOKUP(B245,Raw,2,FALSE)</f>
        <v>NJ</v>
      </c>
      <c r="E245" s="145" t="str">
        <f t="shared" si="12"/>
        <v/>
      </c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</row>
    <row r="246" ht="15.75" customHeight="1">
      <c r="A246" s="145" t="str">
        <f t="shared" si="5"/>
        <v/>
      </c>
      <c r="B246" s="149">
        <v>235.0</v>
      </c>
      <c r="C246" s="150" t="s">
        <v>32</v>
      </c>
      <c r="D246" s="145" t="str">
        <f>VLOOKUP(B246,Raw,2,FALSE)</f>
        <v>ELY</v>
      </c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</row>
    <row r="247" ht="15.75" customHeight="1">
      <c r="A247" s="145" t="str">
        <f t="shared" si="5"/>
        <v/>
      </c>
      <c r="B247" s="149">
        <v>236.0</v>
      </c>
      <c r="C247" s="150" t="s">
        <v>32</v>
      </c>
      <c r="D247" s="145" t="str">
        <f>VLOOKUP(B247,Raw,2,FALSE)</f>
        <v>ELY</v>
      </c>
      <c r="E247" s="145" t="str">
        <f t="shared" ref="E247:E261" si="13">IF(C247=D247,"","***")</f>
        <v/>
      </c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</row>
    <row r="248" ht="15.75" customHeight="1">
      <c r="A248" s="145" t="str">
        <f t="shared" si="5"/>
        <v/>
      </c>
      <c r="B248" s="149">
        <v>237.0</v>
      </c>
      <c r="C248" s="150" t="s">
        <v>8</v>
      </c>
      <c r="D248" s="145" t="str">
        <f>VLOOKUP(B248,Raw,2,FALSE)</f>
        <v>HI</v>
      </c>
      <c r="E248" s="145" t="str">
        <f t="shared" si="13"/>
        <v/>
      </c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</row>
    <row r="249" ht="15.75" customHeight="1">
      <c r="A249" s="145" t="str">
        <f t="shared" si="5"/>
        <v/>
      </c>
      <c r="B249" s="149">
        <v>238.0</v>
      </c>
      <c r="C249" s="150" t="s">
        <v>8</v>
      </c>
      <c r="D249" s="145" t="str">
        <f>VLOOKUP(B249,Raw,2,FALSE)</f>
        <v>HI</v>
      </c>
      <c r="E249" s="145" t="str">
        <f t="shared" si="13"/>
        <v/>
      </c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ht="15.75" customHeight="1">
      <c r="A250" s="145" t="str">
        <f t="shared" si="5"/>
        <v/>
      </c>
      <c r="B250" s="149">
        <v>239.0</v>
      </c>
      <c r="C250" s="150" t="s">
        <v>32</v>
      </c>
      <c r="D250" s="145" t="str">
        <f>VLOOKUP(B250,Raw,2,FALSE)</f>
        <v>ELY</v>
      </c>
      <c r="E250" s="145" t="str">
        <f t="shared" si="13"/>
        <v/>
      </c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ht="15.75" customHeight="1">
      <c r="A251" s="145" t="str">
        <f t="shared" si="5"/>
        <v/>
      </c>
      <c r="B251" s="149">
        <v>240.0</v>
      </c>
      <c r="C251" s="150" t="s">
        <v>12</v>
      </c>
      <c r="D251" s="145" t="str">
        <f>VLOOKUP(B251,Raw,2,FALSE)</f>
        <v>SS</v>
      </c>
      <c r="E251" s="145" t="str">
        <f t="shared" si="13"/>
        <v/>
      </c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ht="15.75" customHeight="1">
      <c r="A252" s="145" t="str">
        <f t="shared" si="5"/>
        <v/>
      </c>
      <c r="B252" s="149">
        <v>241.0</v>
      </c>
      <c r="C252" s="150" t="s">
        <v>32</v>
      </c>
      <c r="D252" s="145" t="str">
        <f>VLOOKUP(B252,Raw,2,FALSE)</f>
        <v>ELY</v>
      </c>
      <c r="E252" s="145" t="str">
        <f t="shared" si="13"/>
        <v/>
      </c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ht="15.75" customHeight="1">
      <c r="A253" s="145" t="str">
        <f t="shared" si="5"/>
        <v/>
      </c>
      <c r="B253" s="149">
        <v>242.0</v>
      </c>
      <c r="C253" s="150" t="s">
        <v>10</v>
      </c>
      <c r="D253" s="145" t="str">
        <f>VLOOKUP(B253,Raw,2,FALSE)</f>
        <v>NJ</v>
      </c>
      <c r="E253" s="145" t="str">
        <f t="shared" si="13"/>
        <v/>
      </c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</row>
    <row r="254" ht="15.75" customHeight="1">
      <c r="A254" s="145" t="str">
        <f t="shared" si="5"/>
        <v/>
      </c>
      <c r="B254" s="149">
        <v>243.0</v>
      </c>
      <c r="C254" s="150" t="s">
        <v>32</v>
      </c>
      <c r="D254" s="145" t="str">
        <f>VLOOKUP(B254,Raw,2,FALSE)</f>
        <v>ELY</v>
      </c>
      <c r="E254" s="145" t="str">
        <f t="shared" si="13"/>
        <v/>
      </c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</row>
    <row r="255" ht="15.75" customHeight="1">
      <c r="A255" s="145" t="str">
        <f t="shared" si="5"/>
        <v/>
      </c>
      <c r="B255" s="149">
        <v>244.0</v>
      </c>
      <c r="C255" s="150" t="s">
        <v>5</v>
      </c>
      <c r="D255" s="145" t="str">
        <f>VLOOKUP(B255,Raw,2,FALSE)</f>
        <v>CAC</v>
      </c>
      <c r="E255" s="145" t="str">
        <f t="shared" si="13"/>
        <v/>
      </c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</row>
    <row r="256" ht="15.75" customHeight="1">
      <c r="A256" s="145" t="str">
        <f t="shared" si="5"/>
        <v/>
      </c>
      <c r="B256" s="149">
        <v>245.0</v>
      </c>
      <c r="C256" s="150" t="s">
        <v>10</v>
      </c>
      <c r="D256" s="145" t="str">
        <f>VLOOKUP(B256,Raw,2,FALSE)</f>
        <v>NJ</v>
      </c>
      <c r="E256" s="145" t="str">
        <f t="shared" si="13"/>
        <v/>
      </c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</row>
    <row r="257" ht="15.75" customHeight="1">
      <c r="A257" s="145" t="str">
        <f t="shared" si="5"/>
        <v/>
      </c>
      <c r="B257" s="149">
        <v>246.0</v>
      </c>
      <c r="C257" s="150" t="s">
        <v>12</v>
      </c>
      <c r="D257" s="145" t="str">
        <f>VLOOKUP(B257,Raw,2,FALSE)</f>
        <v>SS</v>
      </c>
      <c r="E257" s="145" t="str">
        <f t="shared" si="13"/>
        <v/>
      </c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</row>
    <row r="258" ht="15.75" customHeight="1">
      <c r="A258" s="145" t="str">
        <f t="shared" si="5"/>
        <v/>
      </c>
      <c r="B258" s="149">
        <v>247.0</v>
      </c>
      <c r="C258" s="150" t="s">
        <v>10</v>
      </c>
      <c r="D258" s="145" t="str">
        <f>VLOOKUP(B258,Raw,2,FALSE)</f>
        <v>NJ</v>
      </c>
      <c r="E258" s="145" t="str">
        <f t="shared" si="13"/>
        <v/>
      </c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</row>
    <row r="259" ht="15.75" customHeight="1">
      <c r="A259" s="145" t="str">
        <f t="shared" si="5"/>
        <v/>
      </c>
      <c r="B259" s="149">
        <v>248.0</v>
      </c>
      <c r="C259" s="150" t="s">
        <v>11</v>
      </c>
      <c r="D259" s="145" t="str">
        <f>VLOOKUP(B259,Raw,2,FALSE)</f>
        <v>RR</v>
      </c>
      <c r="E259" s="145" t="str">
        <f t="shared" si="13"/>
        <v/>
      </c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</row>
    <row r="260" ht="15.75" customHeight="1">
      <c r="A260" s="145" t="str">
        <f t="shared" si="5"/>
        <v/>
      </c>
      <c r="B260" s="149">
        <v>249.0</v>
      </c>
      <c r="C260" s="150" t="s">
        <v>11</v>
      </c>
      <c r="D260" s="145" t="str">
        <f>VLOOKUP(B260,Raw,2,FALSE)</f>
        <v>RR</v>
      </c>
      <c r="E260" s="145" t="str">
        <f t="shared" si="13"/>
        <v/>
      </c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ht="15.75" customHeight="1">
      <c r="A261" s="145" t="str">
        <f t="shared" si="5"/>
        <v/>
      </c>
      <c r="B261" s="149">
        <v>250.0</v>
      </c>
      <c r="C261" s="150" t="s">
        <v>10</v>
      </c>
      <c r="D261" s="145" t="str">
        <f>VLOOKUP(B261,Raw,2,FALSE)</f>
        <v>NJ</v>
      </c>
      <c r="E261" s="145" t="str">
        <f t="shared" si="13"/>
        <v/>
      </c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ht="15.75" customHeight="1">
      <c r="A262" s="145" t="str">
        <f t="shared" si="5"/>
        <v/>
      </c>
      <c r="B262" s="149">
        <v>251.0</v>
      </c>
      <c r="C262" s="150" t="s">
        <v>5</v>
      </c>
      <c r="D262" s="145" t="str">
        <f>VLOOKUP(B262,Raw,2,FALSE)</f>
        <v>CAC</v>
      </c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ht="15.75" customHeight="1">
      <c r="A263" s="145" t="str">
        <f t="shared" si="5"/>
        <v/>
      </c>
      <c r="B263" s="149">
        <v>252.0</v>
      </c>
      <c r="C263" s="150" t="s">
        <v>5</v>
      </c>
      <c r="D263" s="145" t="str">
        <f>VLOOKUP(B263,Raw,2,FALSE)</f>
        <v>CAC</v>
      </c>
      <c r="E263" s="145" t="str">
        <f t="shared" ref="E263:E279" si="14">IF(C263=D263,"","***")</f>
        <v/>
      </c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ht="15.75" customHeight="1">
      <c r="A264" s="145" t="str">
        <f t="shared" si="5"/>
        <v/>
      </c>
      <c r="B264" s="149">
        <v>253.0</v>
      </c>
      <c r="C264" s="150" t="s">
        <v>8</v>
      </c>
      <c r="D264" s="145" t="str">
        <f>VLOOKUP(B264,Raw,2,FALSE)</f>
        <v>HI</v>
      </c>
      <c r="E264" s="145" t="str">
        <f t="shared" si="14"/>
        <v/>
      </c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ht="15.75" customHeight="1">
      <c r="A265" s="145" t="str">
        <f t="shared" si="5"/>
        <v/>
      </c>
      <c r="B265" s="149">
        <v>254.0</v>
      </c>
      <c r="C265" s="150" t="s">
        <v>10</v>
      </c>
      <c r="D265" s="145" t="str">
        <f>VLOOKUP(B265,Raw,2,FALSE)</f>
        <v>NJ</v>
      </c>
      <c r="E265" s="145" t="str">
        <f t="shared" si="14"/>
        <v/>
      </c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ht="15.75" customHeight="1">
      <c r="A266" s="145" t="str">
        <f t="shared" si="5"/>
        <v/>
      </c>
      <c r="B266" s="149">
        <v>255.0</v>
      </c>
      <c r="C266" s="150" t="s">
        <v>10</v>
      </c>
      <c r="D266" s="145" t="str">
        <f>VLOOKUP(B266,Raw,2,FALSE)</f>
        <v>NJ</v>
      </c>
      <c r="E266" s="145" t="str">
        <f t="shared" si="14"/>
        <v/>
      </c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ht="15.75" customHeight="1">
      <c r="A267" s="145" t="str">
        <f t="shared" si="5"/>
        <v/>
      </c>
      <c r="B267" s="149">
        <v>256.0</v>
      </c>
      <c r="C267" s="150" t="s">
        <v>32</v>
      </c>
      <c r="D267" s="145" t="str">
        <f>VLOOKUP(B267,Raw,2,FALSE)</f>
        <v>ELY</v>
      </c>
      <c r="E267" s="145" t="str">
        <f t="shared" si="14"/>
        <v/>
      </c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ht="15.75" customHeight="1">
      <c r="A268" s="145" t="str">
        <f t="shared" si="5"/>
        <v/>
      </c>
      <c r="B268" s="149">
        <v>257.0</v>
      </c>
      <c r="C268" s="150" t="s">
        <v>8</v>
      </c>
      <c r="D268" s="145" t="str">
        <f>VLOOKUP(B268,Raw,2,FALSE)</f>
        <v>HI</v>
      </c>
      <c r="E268" s="145" t="str">
        <f t="shared" si="14"/>
        <v/>
      </c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ht="15.75" customHeight="1">
      <c r="A269" s="145" t="str">
        <f t="shared" si="5"/>
        <v/>
      </c>
      <c r="B269" s="149">
        <v>258.0</v>
      </c>
      <c r="C269" s="150" t="s">
        <v>8</v>
      </c>
      <c r="D269" s="145" t="str">
        <f>VLOOKUP(B269,Raw,2,FALSE)</f>
        <v>HI</v>
      </c>
      <c r="E269" s="145" t="str">
        <f t="shared" si="14"/>
        <v/>
      </c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</row>
    <row r="270" ht="15.75" customHeight="1">
      <c r="A270" s="145" t="str">
        <f t="shared" si="5"/>
        <v/>
      </c>
      <c r="B270" s="149">
        <v>259.0</v>
      </c>
      <c r="C270" s="150" t="s">
        <v>9</v>
      </c>
      <c r="D270" s="145" t="str">
        <f>VLOOKUP(B270,Raw,2,FALSE)</f>
        <v>HRC</v>
      </c>
      <c r="E270" s="145" t="str">
        <f t="shared" si="14"/>
        <v/>
      </c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</row>
    <row r="271" ht="15.75" customHeight="1">
      <c r="A271" s="145" t="str">
        <f t="shared" si="5"/>
        <v/>
      </c>
      <c r="B271" s="149">
        <v>260.0</v>
      </c>
      <c r="C271" s="150" t="s">
        <v>9</v>
      </c>
      <c r="D271" s="145" t="str">
        <f>VLOOKUP(B271,Raw,2,FALSE)</f>
        <v>HRC</v>
      </c>
      <c r="E271" s="145" t="str">
        <f t="shared" si="14"/>
        <v/>
      </c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</row>
    <row r="272" ht="15.75" customHeight="1">
      <c r="A272" s="145" t="str">
        <f t="shared" si="5"/>
        <v/>
      </c>
      <c r="B272" s="149">
        <v>261.0</v>
      </c>
      <c r="C272" s="150" t="s">
        <v>8</v>
      </c>
      <c r="D272" s="145" t="str">
        <f>VLOOKUP(B272,Raw,2,FALSE)</f>
        <v>HI</v>
      </c>
      <c r="E272" s="145" t="str">
        <f t="shared" si="14"/>
        <v/>
      </c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</row>
    <row r="273" ht="15.75" customHeight="1">
      <c r="A273" s="145" t="str">
        <f t="shared" si="5"/>
        <v/>
      </c>
      <c r="B273" s="149">
        <v>262.0</v>
      </c>
      <c r="C273" s="150" t="s">
        <v>5</v>
      </c>
      <c r="D273" s="145" t="str">
        <f>VLOOKUP(B273,Raw,2,FALSE)</f>
        <v>CAC</v>
      </c>
      <c r="E273" s="145" t="str">
        <f t="shared" si="14"/>
        <v/>
      </c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</row>
    <row r="274" ht="15.75" customHeight="1">
      <c r="A274" s="145" t="str">
        <f t="shared" si="5"/>
        <v/>
      </c>
      <c r="B274" s="149">
        <v>263.0</v>
      </c>
      <c r="C274" s="150" t="s">
        <v>11</v>
      </c>
      <c r="D274" s="145" t="str">
        <f>VLOOKUP(B274,Raw,2,FALSE)</f>
        <v>RR</v>
      </c>
      <c r="E274" s="145" t="str">
        <f t="shared" si="14"/>
        <v/>
      </c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</row>
    <row r="275" ht="15.75" customHeight="1">
      <c r="A275" s="145" t="str">
        <f t="shared" si="5"/>
        <v/>
      </c>
      <c r="B275" s="149">
        <v>264.0</v>
      </c>
      <c r="C275" s="150" t="s">
        <v>10</v>
      </c>
      <c r="D275" s="145" t="str">
        <f>VLOOKUP(B275,Raw,2,FALSE)</f>
        <v>NJ</v>
      </c>
      <c r="E275" s="145" t="str">
        <f t="shared" si="14"/>
        <v/>
      </c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</row>
    <row r="276" ht="15.75" customHeight="1">
      <c r="A276" s="145" t="str">
        <f t="shared" si="5"/>
        <v/>
      </c>
      <c r="B276" s="149">
        <v>265.0</v>
      </c>
      <c r="C276" s="150" t="s">
        <v>32</v>
      </c>
      <c r="D276" s="145" t="str">
        <f>VLOOKUP(B276,Raw,2,FALSE)</f>
        <v>ELY</v>
      </c>
      <c r="E276" s="145" t="str">
        <f t="shared" si="14"/>
        <v/>
      </c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</row>
    <row r="277" ht="15.75" customHeight="1">
      <c r="A277" s="145" t="str">
        <f t="shared" si="5"/>
        <v/>
      </c>
      <c r="B277" s="149">
        <v>266.0</v>
      </c>
      <c r="C277" s="150" t="s">
        <v>32</v>
      </c>
      <c r="D277" s="145" t="str">
        <f>VLOOKUP(B277,Raw,2,FALSE)</f>
        <v>ELY</v>
      </c>
      <c r="E277" s="145" t="str">
        <f t="shared" si="14"/>
        <v/>
      </c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</row>
    <row r="278" ht="15.75" customHeight="1">
      <c r="A278" s="145" t="str">
        <f t="shared" si="5"/>
        <v/>
      </c>
      <c r="B278" s="149">
        <v>267.0</v>
      </c>
      <c r="C278" s="150" t="s">
        <v>8</v>
      </c>
      <c r="D278" s="145" t="str">
        <f>VLOOKUP(B278,Raw,2,FALSE)</f>
        <v>HI</v>
      </c>
      <c r="E278" s="145" t="str">
        <f t="shared" si="14"/>
        <v/>
      </c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</row>
    <row r="279" ht="15.75" customHeight="1">
      <c r="A279" s="145" t="str">
        <f t="shared" si="5"/>
        <v/>
      </c>
      <c r="B279" s="149">
        <v>268.0</v>
      </c>
      <c r="C279" s="150" t="s">
        <v>8</v>
      </c>
      <c r="D279" s="145" t="str">
        <f>VLOOKUP(B279,Raw,2,FALSE)</f>
        <v>HI</v>
      </c>
      <c r="E279" s="145" t="str">
        <f t="shared" si="14"/>
        <v/>
      </c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</row>
    <row r="280" ht="15.75" customHeight="1">
      <c r="A280" s="145" t="str">
        <f t="shared" si="5"/>
        <v/>
      </c>
      <c r="B280" s="149">
        <v>269.0</v>
      </c>
      <c r="C280" s="150" t="s">
        <v>10</v>
      </c>
      <c r="D280" s="145" t="str">
        <f>VLOOKUP(B280,Raw,2,FALSE)</f>
        <v>NJ</v>
      </c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</row>
    <row r="281" ht="15.75" customHeight="1">
      <c r="A281" s="145" t="str">
        <f t="shared" si="5"/>
        <v/>
      </c>
      <c r="B281" s="149">
        <v>270.0</v>
      </c>
      <c r="C281" s="150" t="s">
        <v>10</v>
      </c>
      <c r="D281" s="145" t="str">
        <f>VLOOKUP(B281,Raw,2,FALSE)</f>
        <v>NJ</v>
      </c>
      <c r="E281" s="145" t="str">
        <f t="shared" ref="E281:E410" si="15">IF(C281=D281,"","***")</f>
        <v/>
      </c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</row>
    <row r="282" ht="15.75" customHeight="1">
      <c r="A282" s="145" t="str">
        <f t="shared" si="5"/>
        <v/>
      </c>
      <c r="B282" s="149">
        <v>271.0</v>
      </c>
      <c r="C282" s="150" t="s">
        <v>5</v>
      </c>
      <c r="D282" s="145" t="str">
        <f>VLOOKUP(B282,Raw,2,FALSE)</f>
        <v>CAC</v>
      </c>
      <c r="E282" s="145" t="str">
        <f t="shared" si="15"/>
        <v/>
      </c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</row>
    <row r="283" ht="15.75" customHeight="1">
      <c r="A283" s="145" t="str">
        <f t="shared" si="5"/>
        <v/>
      </c>
      <c r="B283" s="149">
        <v>272.0</v>
      </c>
      <c r="C283" s="150" t="s">
        <v>11</v>
      </c>
      <c r="D283" s="145" t="str">
        <f>VLOOKUP(B283,Raw,2,FALSE)</f>
        <v>RR</v>
      </c>
      <c r="E283" s="145" t="str">
        <f t="shared" si="15"/>
        <v/>
      </c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ht="15.75" customHeight="1">
      <c r="A284" s="145" t="str">
        <f t="shared" si="5"/>
        <v/>
      </c>
      <c r="B284" s="149">
        <v>273.0</v>
      </c>
      <c r="C284" s="150" t="s">
        <v>10</v>
      </c>
      <c r="D284" s="145" t="str">
        <f>VLOOKUP(B284,Raw,2,FALSE)</f>
        <v>NJ</v>
      </c>
      <c r="E284" s="145" t="str">
        <f t="shared" si="15"/>
        <v/>
      </c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ht="15.75" customHeight="1">
      <c r="A285" s="145" t="str">
        <f t="shared" si="5"/>
        <v/>
      </c>
      <c r="B285" s="149">
        <v>274.0</v>
      </c>
      <c r="C285" s="150" t="s">
        <v>11</v>
      </c>
      <c r="D285" s="145" t="str">
        <f>VLOOKUP(B285,Raw,2,FALSE)</f>
        <v>RR</v>
      </c>
      <c r="E285" s="145" t="str">
        <f t="shared" si="15"/>
        <v/>
      </c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ht="15.75" customHeight="1">
      <c r="A286" s="145" t="str">
        <f t="shared" si="5"/>
        <v/>
      </c>
      <c r="B286" s="149">
        <v>275.0</v>
      </c>
      <c r="C286" s="150" t="s">
        <v>10</v>
      </c>
      <c r="D286" s="145" t="str">
        <f>VLOOKUP(B286,Raw,2,FALSE)</f>
        <v>NJ</v>
      </c>
      <c r="E286" s="145" t="str">
        <f t="shared" si="15"/>
        <v/>
      </c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ht="15.75" customHeight="1">
      <c r="A287" s="145" t="str">
        <f t="shared" si="5"/>
        <v/>
      </c>
      <c r="B287" s="149">
        <v>276.0</v>
      </c>
      <c r="C287" s="150" t="s">
        <v>10</v>
      </c>
      <c r="D287" s="145" t="str">
        <f>VLOOKUP(B287,Raw,2,FALSE)</f>
        <v>NJ</v>
      </c>
      <c r="E287" s="145" t="str">
        <f t="shared" si="15"/>
        <v/>
      </c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</row>
    <row r="288" ht="15.75" customHeight="1">
      <c r="A288" s="145" t="str">
        <f t="shared" si="5"/>
        <v/>
      </c>
      <c r="B288" s="149">
        <v>277.0</v>
      </c>
      <c r="C288" s="150" t="s">
        <v>12</v>
      </c>
      <c r="D288" s="145" t="str">
        <f>VLOOKUP(B288,Raw,2,FALSE)</f>
        <v>SS</v>
      </c>
      <c r="E288" s="145" t="str">
        <f t="shared" si="15"/>
        <v/>
      </c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</row>
    <row r="289" ht="15.75" customHeight="1">
      <c r="A289" s="145" t="str">
        <f t="shared" si="5"/>
        <v/>
      </c>
      <c r="B289" s="149">
        <v>278.0</v>
      </c>
      <c r="C289" s="150" t="s">
        <v>9</v>
      </c>
      <c r="D289" s="145" t="str">
        <f>VLOOKUP(B289,Raw,2,FALSE)</f>
        <v>HRC</v>
      </c>
      <c r="E289" s="145" t="str">
        <f t="shared" si="15"/>
        <v/>
      </c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</row>
    <row r="290" ht="15.75" customHeight="1">
      <c r="A290" s="145" t="str">
        <f t="shared" si="5"/>
        <v/>
      </c>
      <c r="B290" s="149">
        <v>279.0</v>
      </c>
      <c r="C290" s="150" t="s">
        <v>32</v>
      </c>
      <c r="D290" s="145" t="str">
        <f>VLOOKUP(B290,Raw,2,FALSE)</f>
        <v>ELY</v>
      </c>
      <c r="E290" s="145" t="str">
        <f t="shared" si="15"/>
        <v/>
      </c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</row>
    <row r="291" ht="15.75" customHeight="1">
      <c r="A291" s="145" t="str">
        <f t="shared" si="5"/>
        <v/>
      </c>
      <c r="B291" s="149">
        <v>280.0</v>
      </c>
      <c r="C291" s="150" t="s">
        <v>5</v>
      </c>
      <c r="D291" s="145" t="str">
        <f>VLOOKUP(B291,Raw,2,FALSE)</f>
        <v>CAC</v>
      </c>
      <c r="E291" s="145" t="str">
        <f t="shared" si="15"/>
        <v/>
      </c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</row>
    <row r="292" ht="15.75" customHeight="1">
      <c r="A292" s="145" t="str">
        <f t="shared" si="5"/>
        <v/>
      </c>
      <c r="B292" s="149">
        <v>281.0</v>
      </c>
      <c r="C292" s="150" t="s">
        <v>5</v>
      </c>
      <c r="D292" s="145" t="str">
        <f>VLOOKUP(B292,Raw,2,FALSE)</f>
        <v>CAC</v>
      </c>
      <c r="E292" s="145" t="str">
        <f t="shared" si="15"/>
        <v/>
      </c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</row>
    <row r="293" ht="15.75" customHeight="1">
      <c r="A293" s="145" t="str">
        <f t="shared" si="5"/>
        <v/>
      </c>
      <c r="B293" s="149">
        <v>282.0</v>
      </c>
      <c r="C293" s="150" t="s">
        <v>5</v>
      </c>
      <c r="D293" s="145" t="str">
        <f>VLOOKUP(B293,Raw,2,FALSE)</f>
        <v>CAC</v>
      </c>
      <c r="E293" s="145" t="str">
        <f t="shared" si="15"/>
        <v/>
      </c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</row>
    <row r="294" ht="15.75" customHeight="1">
      <c r="A294" s="145" t="str">
        <f t="shared" si="5"/>
        <v/>
      </c>
      <c r="B294" s="149">
        <v>283.0</v>
      </c>
      <c r="C294" s="150" t="s">
        <v>32</v>
      </c>
      <c r="D294" s="145" t="str">
        <f>VLOOKUP(B294,Raw,2,FALSE)</f>
        <v>ELY</v>
      </c>
      <c r="E294" s="145" t="str">
        <f t="shared" si="15"/>
        <v/>
      </c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</row>
    <row r="295" ht="15.75" customHeight="1">
      <c r="A295" s="145" t="str">
        <f t="shared" si="5"/>
        <v/>
      </c>
      <c r="B295" s="149">
        <v>284.0</v>
      </c>
      <c r="C295" s="150" t="s">
        <v>8</v>
      </c>
      <c r="D295" s="145" t="str">
        <f>VLOOKUP(B295,Raw,2,FALSE)</f>
        <v>HI</v>
      </c>
      <c r="E295" s="145" t="str">
        <f t="shared" si="15"/>
        <v/>
      </c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</row>
    <row r="296" ht="15.75" customHeight="1">
      <c r="A296" s="145" t="str">
        <f t="shared" si="5"/>
        <v/>
      </c>
      <c r="B296" s="149">
        <v>285.0</v>
      </c>
      <c r="C296" s="150" t="s">
        <v>10</v>
      </c>
      <c r="D296" s="145" t="str">
        <f>VLOOKUP(B296,Raw,2,FALSE)</f>
        <v>NJ</v>
      </c>
      <c r="E296" s="145" t="str">
        <f t="shared" si="15"/>
        <v/>
      </c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</row>
    <row r="297" ht="15.75" customHeight="1">
      <c r="A297" s="145" t="str">
        <f t="shared" si="5"/>
        <v/>
      </c>
      <c r="B297" s="149">
        <v>286.0</v>
      </c>
      <c r="C297" s="150" t="s">
        <v>10</v>
      </c>
      <c r="D297" s="145" t="str">
        <f>VLOOKUP(B297,Raw,2,FALSE)</f>
        <v>NJ</v>
      </c>
      <c r="E297" s="145" t="str">
        <f t="shared" si="15"/>
        <v/>
      </c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</row>
    <row r="298" ht="15.75" customHeight="1">
      <c r="A298" s="145" t="str">
        <f t="shared" si="5"/>
        <v/>
      </c>
      <c r="B298" s="149">
        <v>287.0</v>
      </c>
      <c r="C298" s="150" t="s">
        <v>11</v>
      </c>
      <c r="D298" s="145" t="str">
        <f>VLOOKUP(B298,Raw,2,FALSE)</f>
        <v>RR</v>
      </c>
      <c r="E298" s="145" t="str">
        <f t="shared" si="15"/>
        <v/>
      </c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</row>
    <row r="299" ht="15.75" customHeight="1">
      <c r="A299" s="145" t="str">
        <f t="shared" si="5"/>
        <v/>
      </c>
      <c r="B299" s="149">
        <v>288.0</v>
      </c>
      <c r="C299" s="150" t="s">
        <v>10</v>
      </c>
      <c r="D299" s="145" t="str">
        <f>VLOOKUP(B299,Raw,2,FALSE)</f>
        <v>NJ</v>
      </c>
      <c r="E299" s="145" t="str">
        <f t="shared" si="15"/>
        <v/>
      </c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</row>
    <row r="300" ht="15.75" customHeight="1">
      <c r="A300" s="145" t="str">
        <f t="shared" si="5"/>
        <v/>
      </c>
      <c r="B300" s="149">
        <v>289.0</v>
      </c>
      <c r="C300" s="150" t="s">
        <v>10</v>
      </c>
      <c r="D300" s="145" t="str">
        <f>VLOOKUP(B300,Raw,2,FALSE)</f>
        <v>NJ</v>
      </c>
      <c r="E300" s="145" t="str">
        <f t="shared" si="15"/>
        <v/>
      </c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</row>
    <row r="301" ht="15.75" customHeight="1">
      <c r="A301" s="145" t="str">
        <f t="shared" si="5"/>
        <v/>
      </c>
      <c r="B301" s="149">
        <v>290.0</v>
      </c>
      <c r="C301" s="150" t="s">
        <v>10</v>
      </c>
      <c r="D301" s="145" t="str">
        <f>VLOOKUP(B301,Raw,2,FALSE)</f>
        <v>NJ</v>
      </c>
      <c r="E301" s="145" t="str">
        <f t="shared" si="15"/>
        <v/>
      </c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</row>
    <row r="302" ht="15.75" customHeight="1">
      <c r="A302" s="145" t="str">
        <f t="shared" si="5"/>
        <v/>
      </c>
      <c r="B302" s="149">
        <v>291.0</v>
      </c>
      <c r="C302" s="150" t="s">
        <v>12</v>
      </c>
      <c r="D302" s="145" t="str">
        <f>VLOOKUP(B302,Raw,2,FALSE)</f>
        <v>SS</v>
      </c>
      <c r="E302" s="145" t="str">
        <f t="shared" si="15"/>
        <v/>
      </c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</row>
    <row r="303" ht="15.75" customHeight="1">
      <c r="A303" s="145" t="str">
        <f t="shared" si="5"/>
        <v/>
      </c>
      <c r="B303" s="149">
        <v>292.0</v>
      </c>
      <c r="C303" s="150" t="s">
        <v>32</v>
      </c>
      <c r="D303" s="145" t="str">
        <f>VLOOKUP(B303,Raw,2,FALSE)</f>
        <v>ELY</v>
      </c>
      <c r="E303" s="145" t="str">
        <f t="shared" si="15"/>
        <v/>
      </c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</row>
    <row r="304" ht="15.75" customHeight="1">
      <c r="A304" s="145" t="str">
        <f t="shared" si="5"/>
        <v/>
      </c>
      <c r="B304" s="149">
        <v>293.0</v>
      </c>
      <c r="C304" s="150" t="s">
        <v>5</v>
      </c>
      <c r="D304" s="145" t="str">
        <f>VLOOKUP(B304,Raw,2,FALSE)</f>
        <v>CAC</v>
      </c>
      <c r="E304" s="145" t="str">
        <f t="shared" si="15"/>
        <v/>
      </c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</row>
    <row r="305" ht="15.75" customHeight="1">
      <c r="A305" s="145" t="str">
        <f t="shared" si="5"/>
        <v/>
      </c>
      <c r="B305" s="149">
        <v>294.0</v>
      </c>
      <c r="C305" s="150" t="s">
        <v>8</v>
      </c>
      <c r="D305" s="145" t="str">
        <f>VLOOKUP(B305,Raw,2,FALSE)</f>
        <v>HI</v>
      </c>
      <c r="E305" s="145" t="str">
        <f t="shared" si="15"/>
        <v/>
      </c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</row>
    <row r="306" ht="15.75" customHeight="1">
      <c r="A306" s="145" t="str">
        <f t="shared" si="5"/>
        <v/>
      </c>
      <c r="B306" s="149">
        <v>295.0</v>
      </c>
      <c r="C306" s="150" t="s">
        <v>10</v>
      </c>
      <c r="D306" s="145" t="str">
        <f>VLOOKUP(B306,Raw,2,FALSE)</f>
        <v>NJ</v>
      </c>
      <c r="E306" s="145" t="str">
        <f t="shared" si="15"/>
        <v/>
      </c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</row>
    <row r="307" ht="15.75" customHeight="1">
      <c r="A307" s="145" t="str">
        <f t="shared" si="5"/>
        <v/>
      </c>
      <c r="B307" s="149">
        <v>296.0</v>
      </c>
      <c r="C307" s="150" t="s">
        <v>9</v>
      </c>
      <c r="D307" s="145" t="str">
        <f>VLOOKUP(B307,Raw,2,FALSE)</f>
        <v>HRC</v>
      </c>
      <c r="E307" s="145" t="str">
        <f t="shared" si="15"/>
        <v/>
      </c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</row>
    <row r="308" ht="15.75" customHeight="1">
      <c r="A308" s="145" t="str">
        <f t="shared" si="5"/>
        <v/>
      </c>
      <c r="B308" s="149">
        <v>297.0</v>
      </c>
      <c r="C308" s="150" t="s">
        <v>8</v>
      </c>
      <c r="D308" s="145" t="str">
        <f>VLOOKUP(B308,Raw,2,FALSE)</f>
        <v>HI</v>
      </c>
      <c r="E308" s="145" t="str">
        <f t="shared" si="15"/>
        <v/>
      </c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</row>
    <row r="309" ht="15.75" customHeight="1">
      <c r="A309" s="145" t="str">
        <f t="shared" si="5"/>
        <v/>
      </c>
      <c r="B309" s="149">
        <v>298.0</v>
      </c>
      <c r="C309" s="150" t="s">
        <v>10</v>
      </c>
      <c r="D309" s="145" t="str">
        <f>VLOOKUP(B309,Raw,2,FALSE)</f>
        <v>NJ</v>
      </c>
      <c r="E309" s="145" t="str">
        <f t="shared" si="15"/>
        <v/>
      </c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</row>
    <row r="310" ht="15.75" customHeight="1">
      <c r="A310" s="145" t="str">
        <f t="shared" si="5"/>
        <v/>
      </c>
      <c r="B310" s="149">
        <v>299.0</v>
      </c>
      <c r="C310" s="150" t="s">
        <v>5</v>
      </c>
      <c r="D310" s="145" t="str">
        <f>VLOOKUP(B310,Raw,2,FALSE)</f>
        <v>CAC</v>
      </c>
      <c r="E310" s="145" t="str">
        <f t="shared" si="15"/>
        <v/>
      </c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</row>
    <row r="311" ht="15.75" customHeight="1">
      <c r="A311" s="145" t="str">
        <f t="shared" si="5"/>
        <v/>
      </c>
      <c r="B311" s="149">
        <v>300.0</v>
      </c>
      <c r="C311" s="150" t="s">
        <v>5</v>
      </c>
      <c r="D311" s="145" t="str">
        <f>VLOOKUP(B311,Raw,2,FALSE)</f>
        <v>CAC</v>
      </c>
      <c r="E311" s="145" t="str">
        <f t="shared" si="15"/>
        <v/>
      </c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</row>
    <row r="312" ht="15.75" customHeight="1">
      <c r="A312" s="145" t="str">
        <f t="shared" si="5"/>
        <v/>
      </c>
      <c r="B312" s="149">
        <v>301.0</v>
      </c>
      <c r="C312" s="150" t="s">
        <v>11</v>
      </c>
      <c r="D312" s="145" t="str">
        <f>VLOOKUP(B312,Raw,2,FALSE)</f>
        <v>RR</v>
      </c>
      <c r="E312" s="145" t="str">
        <f t="shared" si="15"/>
        <v/>
      </c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</row>
    <row r="313" ht="15.75" customHeight="1">
      <c r="A313" s="145" t="str">
        <f t="shared" si="5"/>
        <v/>
      </c>
      <c r="B313" s="149">
        <v>302.0</v>
      </c>
      <c r="C313" s="150" t="s">
        <v>6</v>
      </c>
      <c r="D313" s="145" t="str">
        <f>VLOOKUP(B313,Raw,2,FALSE)</f>
        <v>CTC</v>
      </c>
      <c r="E313" s="145" t="str">
        <f t="shared" si="15"/>
        <v/>
      </c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</row>
    <row r="314" ht="15.75" customHeight="1">
      <c r="A314" s="145" t="str">
        <f t="shared" si="5"/>
        <v/>
      </c>
      <c r="B314" s="149">
        <v>303.0</v>
      </c>
      <c r="C314" s="150" t="s">
        <v>11</v>
      </c>
      <c r="D314" s="145" t="str">
        <f>VLOOKUP(B314,Raw,2,FALSE)</f>
        <v>RR</v>
      </c>
      <c r="E314" s="145" t="str">
        <f t="shared" si="15"/>
        <v/>
      </c>
      <c r="F314" s="19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</row>
    <row r="315" ht="15.75" customHeight="1">
      <c r="A315" s="145" t="str">
        <f t="shared" si="5"/>
        <v/>
      </c>
      <c r="B315" s="149">
        <v>304.0</v>
      </c>
      <c r="C315" s="150" t="s">
        <v>11</v>
      </c>
      <c r="D315" s="145" t="str">
        <f>VLOOKUP(B315,Raw,2,FALSE)</f>
        <v>RR</v>
      </c>
      <c r="E315" s="145" t="str">
        <f t="shared" si="15"/>
        <v/>
      </c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</row>
    <row r="316" ht="15.75" customHeight="1">
      <c r="A316" s="145" t="str">
        <f t="shared" si="5"/>
        <v/>
      </c>
      <c r="B316" s="149">
        <v>305.0</v>
      </c>
      <c r="C316" s="150" t="s">
        <v>11</v>
      </c>
      <c r="D316" s="145" t="str">
        <f>VLOOKUP(B316,Raw,2,FALSE)</f>
        <v>RR</v>
      </c>
      <c r="E316" s="145" t="str">
        <f t="shared" si="15"/>
        <v/>
      </c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</row>
    <row r="317" ht="15.75" customHeight="1">
      <c r="A317" s="145" t="str">
        <f t="shared" si="5"/>
        <v>***</v>
      </c>
      <c r="B317" s="149"/>
      <c r="C317" s="150"/>
      <c r="D317" s="145" t="str">
        <f>VLOOKUP(B317,Raw,2,FALSE)</f>
        <v>#N/A</v>
      </c>
      <c r="E317" s="145" t="str">
        <f t="shared" si="15"/>
        <v>#N/A</v>
      </c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</row>
    <row r="318" ht="15.75" customHeight="1">
      <c r="A318" s="145" t="str">
        <f t="shared" si="5"/>
        <v>***</v>
      </c>
      <c r="B318" s="149"/>
      <c r="C318" s="150"/>
      <c r="D318" s="145" t="str">
        <f>VLOOKUP(B318,Raw,2,FALSE)</f>
        <v>#N/A</v>
      </c>
      <c r="E318" s="145" t="str">
        <f t="shared" si="15"/>
        <v>#N/A</v>
      </c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</row>
    <row r="319" ht="15.75" customHeight="1">
      <c r="A319" s="145" t="str">
        <f t="shared" si="5"/>
        <v>***</v>
      </c>
      <c r="B319" s="149"/>
      <c r="C319" s="174"/>
      <c r="D319" s="145" t="str">
        <f>VLOOKUP(B319,Raw,2,FALSE)</f>
        <v>#N/A</v>
      </c>
      <c r="E319" s="145" t="str">
        <f t="shared" si="15"/>
        <v>#N/A</v>
      </c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</row>
    <row r="320" ht="15.75" customHeight="1">
      <c r="A320" s="145" t="str">
        <f t="shared" si="5"/>
        <v>***</v>
      </c>
      <c r="B320" s="149"/>
      <c r="C320" s="150"/>
      <c r="D320" s="145" t="str">
        <f>VLOOKUP(B320,Raw,2,FALSE)</f>
        <v>#N/A</v>
      </c>
      <c r="E320" s="145" t="str">
        <f t="shared" si="15"/>
        <v>#N/A</v>
      </c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</row>
    <row r="321" ht="15.75" customHeight="1">
      <c r="A321" s="145" t="str">
        <f t="shared" si="5"/>
        <v>***</v>
      </c>
      <c r="B321" s="149"/>
      <c r="C321" s="150"/>
      <c r="D321" s="145" t="str">
        <f>VLOOKUP(B321,Raw,2,FALSE)</f>
        <v>#N/A</v>
      </c>
      <c r="E321" s="145" t="str">
        <f t="shared" si="15"/>
        <v>#N/A</v>
      </c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</row>
    <row r="322" ht="15.75" customHeight="1">
      <c r="A322" s="145" t="str">
        <f t="shared" si="5"/>
        <v>***</v>
      </c>
      <c r="B322" s="149"/>
      <c r="C322" s="174"/>
      <c r="D322" s="145" t="str">
        <f>VLOOKUP(B322,Raw,2,FALSE)</f>
        <v>#N/A</v>
      </c>
      <c r="E322" s="145" t="str">
        <f t="shared" si="15"/>
        <v>#N/A</v>
      </c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</row>
    <row r="323" ht="15.75" customHeight="1">
      <c r="A323" s="145" t="str">
        <f t="shared" si="5"/>
        <v>***</v>
      </c>
      <c r="B323" s="149"/>
      <c r="C323" s="174"/>
      <c r="D323" s="145" t="str">
        <f>VLOOKUP(B323,Raw,2,FALSE)</f>
        <v>#N/A</v>
      </c>
      <c r="E323" s="145" t="str">
        <f t="shared" si="15"/>
        <v>#N/A</v>
      </c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</row>
    <row r="324" ht="15.75" customHeight="1">
      <c r="A324" s="145" t="str">
        <f t="shared" si="5"/>
        <v>***</v>
      </c>
      <c r="B324" s="149"/>
      <c r="C324" s="150"/>
      <c r="D324" s="145" t="str">
        <f>VLOOKUP(B324,Raw,2,FALSE)</f>
        <v>#N/A</v>
      </c>
      <c r="E324" s="145" t="str">
        <f t="shared" si="15"/>
        <v>#N/A</v>
      </c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</row>
    <row r="325" ht="15.75" customHeight="1">
      <c r="A325" s="145" t="str">
        <f t="shared" si="5"/>
        <v>***</v>
      </c>
      <c r="B325" s="149"/>
      <c r="C325" s="150"/>
      <c r="D325" s="145" t="str">
        <f>VLOOKUP(B325,Raw,2,FALSE)</f>
        <v>#N/A</v>
      </c>
      <c r="E325" s="145" t="str">
        <f t="shared" si="15"/>
        <v>#N/A</v>
      </c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</row>
    <row r="326" ht="15.75" customHeight="1">
      <c r="A326" s="145" t="str">
        <f t="shared" si="5"/>
        <v>***</v>
      </c>
      <c r="B326" s="149"/>
      <c r="C326" s="150"/>
      <c r="D326" s="145" t="str">
        <f>VLOOKUP(B326,Raw,2,FALSE)</f>
        <v>#N/A</v>
      </c>
      <c r="E326" s="145" t="str">
        <f t="shared" si="15"/>
        <v>#N/A</v>
      </c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</row>
    <row r="327" ht="15.75" customHeight="1">
      <c r="A327" s="145" t="str">
        <f t="shared" si="5"/>
        <v>***</v>
      </c>
      <c r="B327" s="149"/>
      <c r="C327" s="150"/>
      <c r="D327" s="145" t="str">
        <f>VLOOKUP(B327,Raw,2,FALSE)</f>
        <v>#N/A</v>
      </c>
      <c r="E327" s="145" t="str">
        <f t="shared" si="15"/>
        <v>#N/A</v>
      </c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</row>
    <row r="328" ht="15.75" customHeight="1">
      <c r="A328" s="145" t="str">
        <f t="shared" si="5"/>
        <v>***</v>
      </c>
      <c r="B328" s="149"/>
      <c r="C328" s="150"/>
      <c r="D328" s="145" t="str">
        <f>VLOOKUP(B328,Raw,2,FALSE)</f>
        <v>#N/A</v>
      </c>
      <c r="E328" s="145" t="str">
        <f t="shared" si="15"/>
        <v>#N/A</v>
      </c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</row>
    <row r="329" ht="15.75" customHeight="1">
      <c r="A329" s="145" t="str">
        <f t="shared" si="5"/>
        <v>***</v>
      </c>
      <c r="B329" s="149"/>
      <c r="C329" s="150"/>
      <c r="D329" s="145" t="str">
        <f>VLOOKUP(B329,Raw,2,FALSE)</f>
        <v>#N/A</v>
      </c>
      <c r="E329" s="145" t="str">
        <f t="shared" si="15"/>
        <v>#N/A</v>
      </c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</row>
    <row r="330" ht="15.75" customHeight="1">
      <c r="A330" s="145" t="str">
        <f t="shared" si="5"/>
        <v>***</v>
      </c>
      <c r="B330" s="149"/>
      <c r="C330" s="150"/>
      <c r="D330" s="145" t="str">
        <f>VLOOKUP(B330,Raw,2,FALSE)</f>
        <v>#N/A</v>
      </c>
      <c r="E330" s="145" t="str">
        <f t="shared" si="15"/>
        <v>#N/A</v>
      </c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</row>
    <row r="331" ht="15.75" customHeight="1">
      <c r="A331" s="145" t="str">
        <f t="shared" si="5"/>
        <v>***</v>
      </c>
      <c r="B331" s="149"/>
      <c r="C331" s="150"/>
      <c r="D331" s="145" t="str">
        <f>VLOOKUP(B331,Raw,2,FALSE)</f>
        <v>#N/A</v>
      </c>
      <c r="E331" s="145" t="str">
        <f t="shared" si="15"/>
        <v>#N/A</v>
      </c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</row>
    <row r="332" ht="15.75" customHeight="1">
      <c r="A332" s="145" t="str">
        <f t="shared" si="5"/>
        <v>***</v>
      </c>
      <c r="B332" s="149"/>
      <c r="C332" s="150"/>
      <c r="D332" s="145" t="str">
        <f>VLOOKUP(B332,Raw,2,FALSE)</f>
        <v>#N/A</v>
      </c>
      <c r="E332" s="145" t="str">
        <f t="shared" si="15"/>
        <v>#N/A</v>
      </c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</row>
    <row r="333" ht="15.75" customHeight="1">
      <c r="A333" s="145" t="str">
        <f t="shared" si="5"/>
        <v>***</v>
      </c>
      <c r="B333" s="175"/>
      <c r="C333" s="174"/>
      <c r="D333" s="145" t="str">
        <f>VLOOKUP(B333,Raw,2,FALSE)</f>
        <v>#N/A</v>
      </c>
      <c r="E333" s="145" t="str">
        <f t="shared" si="15"/>
        <v>#N/A</v>
      </c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</row>
    <row r="334" ht="15.75" customHeight="1">
      <c r="A334" s="145" t="str">
        <f t="shared" si="5"/>
        <v>***</v>
      </c>
      <c r="B334" s="149"/>
      <c r="C334" s="150"/>
      <c r="D334" s="145" t="str">
        <f>VLOOKUP(B334,Raw,2,FALSE)</f>
        <v>#N/A</v>
      </c>
      <c r="E334" s="145" t="str">
        <f t="shared" si="15"/>
        <v>#N/A</v>
      </c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</row>
    <row r="335" ht="15.75" customHeight="1">
      <c r="A335" s="145" t="str">
        <f t="shared" si="5"/>
        <v>***</v>
      </c>
      <c r="B335" s="149"/>
      <c r="C335" s="150"/>
      <c r="D335" s="145" t="str">
        <f>VLOOKUP(B335,Raw,2,FALSE)</f>
        <v>#N/A</v>
      </c>
      <c r="E335" s="145" t="str">
        <f t="shared" si="15"/>
        <v>#N/A</v>
      </c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</row>
    <row r="336" ht="15.75" customHeight="1">
      <c r="A336" s="145" t="str">
        <f t="shared" si="5"/>
        <v>***</v>
      </c>
      <c r="B336" s="149"/>
      <c r="C336" s="150"/>
      <c r="D336" s="145" t="str">
        <f>VLOOKUP(B336,Raw,2,FALSE)</f>
        <v>#N/A</v>
      </c>
      <c r="E336" s="145" t="str">
        <f t="shared" si="15"/>
        <v>#N/A</v>
      </c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</row>
    <row r="337" ht="15.75" customHeight="1">
      <c r="A337" s="145" t="str">
        <f t="shared" si="5"/>
        <v>***</v>
      </c>
      <c r="B337" s="149"/>
      <c r="C337" s="150"/>
      <c r="D337" s="145" t="str">
        <f>VLOOKUP(B337,Raw,2,FALSE)</f>
        <v>#N/A</v>
      </c>
      <c r="E337" s="145" t="str">
        <f t="shared" si="15"/>
        <v>#N/A</v>
      </c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</row>
    <row r="338" ht="15.75" customHeight="1">
      <c r="A338" s="145" t="str">
        <f t="shared" si="5"/>
        <v>***</v>
      </c>
      <c r="B338" s="149"/>
      <c r="C338" s="150"/>
      <c r="D338" s="145" t="str">
        <f>VLOOKUP(B338,Raw,2,FALSE)</f>
        <v>#N/A</v>
      </c>
      <c r="E338" s="145" t="str">
        <f t="shared" si="15"/>
        <v>#N/A</v>
      </c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</row>
    <row r="339" ht="15.75" customHeight="1">
      <c r="A339" s="145"/>
      <c r="B339" s="149"/>
      <c r="C339" s="150"/>
      <c r="D339" s="145" t="str">
        <f>VLOOKUP(B339,Raw,2,FALSE)</f>
        <v>#N/A</v>
      </c>
      <c r="E339" s="145" t="str">
        <f t="shared" si="15"/>
        <v>#N/A</v>
      </c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</row>
    <row r="340" ht="15.75" customHeight="1">
      <c r="A340" s="145" t="str">
        <f t="shared" ref="A340:A390" si="16">IF(B339=B338+1,"","***")</f>
        <v>***</v>
      </c>
      <c r="B340" s="149"/>
      <c r="C340" s="150"/>
      <c r="D340" s="145" t="str">
        <f>VLOOKUP(B340,Raw,2,FALSE)</f>
        <v>#N/A</v>
      </c>
      <c r="E340" s="145" t="str">
        <f t="shared" si="15"/>
        <v>#N/A</v>
      </c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ht="15.75" customHeight="1">
      <c r="A341" s="145" t="str">
        <f t="shared" si="16"/>
        <v>***</v>
      </c>
      <c r="B341" s="176"/>
      <c r="C341" s="150"/>
      <c r="D341" s="145" t="str">
        <f>VLOOKUP(B341,Raw,2,FALSE)</f>
        <v>#N/A</v>
      </c>
      <c r="E341" s="145" t="str">
        <f t="shared" si="15"/>
        <v>#N/A</v>
      </c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ht="15.75" customHeight="1">
      <c r="A342" s="145" t="str">
        <f t="shared" si="16"/>
        <v>***</v>
      </c>
      <c r="B342" s="10"/>
      <c r="C342" s="150"/>
      <c r="D342" s="145" t="str">
        <f>VLOOKUP(B342,Raw,2,FALSE)</f>
        <v>#N/A</v>
      </c>
      <c r="E342" s="145" t="str">
        <f t="shared" si="15"/>
        <v>#N/A</v>
      </c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ht="15.75" customHeight="1">
      <c r="A343" s="145" t="str">
        <f t="shared" si="16"/>
        <v>***</v>
      </c>
      <c r="B343" s="10"/>
      <c r="C343" s="150"/>
      <c r="D343" s="145" t="str">
        <f>VLOOKUP(B343,Raw,2,FALSE)</f>
        <v>#N/A</v>
      </c>
      <c r="E343" s="145" t="str">
        <f t="shared" si="15"/>
        <v>#N/A</v>
      </c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</row>
    <row r="344" ht="15.75" customHeight="1">
      <c r="A344" s="145" t="str">
        <f t="shared" si="16"/>
        <v>***</v>
      </c>
      <c r="B344" s="10"/>
      <c r="C344" s="150"/>
      <c r="D344" s="145" t="str">
        <f>VLOOKUP(B344,Raw,2,FALSE)</f>
        <v>#N/A</v>
      </c>
      <c r="E344" s="145" t="str">
        <f t="shared" si="15"/>
        <v>#N/A</v>
      </c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</row>
    <row r="345" ht="15.75" customHeight="1">
      <c r="A345" s="145" t="str">
        <f t="shared" si="16"/>
        <v>***</v>
      </c>
      <c r="B345" s="10"/>
      <c r="C345" s="150"/>
      <c r="D345" s="145" t="str">
        <f>VLOOKUP(B345,Raw,2,FALSE)</f>
        <v>#N/A</v>
      </c>
      <c r="E345" s="145" t="str">
        <f t="shared" si="15"/>
        <v>#N/A</v>
      </c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</row>
    <row r="346" ht="15.75" customHeight="1">
      <c r="A346" s="145" t="str">
        <f t="shared" si="16"/>
        <v>***</v>
      </c>
      <c r="B346" s="10"/>
      <c r="C346" s="150"/>
      <c r="D346" s="145" t="str">
        <f>VLOOKUP(B346,Raw,2,FALSE)</f>
        <v>#N/A</v>
      </c>
      <c r="E346" s="145" t="str">
        <f t="shared" si="15"/>
        <v>#N/A</v>
      </c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</row>
    <row r="347" ht="15.75" customHeight="1">
      <c r="A347" s="145" t="str">
        <f t="shared" si="16"/>
        <v>***</v>
      </c>
      <c r="B347" s="10"/>
      <c r="C347" s="150"/>
      <c r="D347" s="145" t="str">
        <f>VLOOKUP(B347,Raw,2,FALSE)</f>
        <v>#N/A</v>
      </c>
      <c r="E347" s="145" t="str">
        <f t="shared" si="15"/>
        <v>#N/A</v>
      </c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</row>
    <row r="348" ht="15.75" customHeight="1">
      <c r="A348" s="145" t="str">
        <f t="shared" si="16"/>
        <v>***</v>
      </c>
      <c r="B348" s="10"/>
      <c r="C348" s="174"/>
      <c r="D348" s="145" t="str">
        <f>VLOOKUP(B348,Raw,2,FALSE)</f>
        <v>#N/A</v>
      </c>
      <c r="E348" s="145" t="str">
        <f t="shared" si="15"/>
        <v>#N/A</v>
      </c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</row>
    <row r="349" ht="15.75" customHeight="1">
      <c r="A349" s="145" t="str">
        <f t="shared" si="16"/>
        <v>***</v>
      </c>
      <c r="B349" s="10"/>
      <c r="C349" s="174"/>
      <c r="D349" s="145" t="str">
        <f>VLOOKUP(B349,Raw,2,FALSE)</f>
        <v>#N/A</v>
      </c>
      <c r="E349" s="145" t="str">
        <f t="shared" si="15"/>
        <v>#N/A</v>
      </c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</row>
    <row r="350" ht="15.75" customHeight="1">
      <c r="A350" s="145" t="str">
        <f t="shared" si="16"/>
        <v>***</v>
      </c>
      <c r="B350" s="10"/>
      <c r="C350" s="150"/>
      <c r="D350" s="145" t="str">
        <f>VLOOKUP(B350,Raw,2,FALSE)</f>
        <v>#N/A</v>
      </c>
      <c r="E350" s="145" t="str">
        <f t="shared" si="15"/>
        <v>#N/A</v>
      </c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</row>
    <row r="351" ht="15.75" customHeight="1">
      <c r="A351" s="145" t="str">
        <f t="shared" si="16"/>
        <v>***</v>
      </c>
      <c r="B351" s="10"/>
      <c r="C351" s="174"/>
      <c r="D351" s="145" t="str">
        <f>VLOOKUP(B351,Raw,2,FALSE)</f>
        <v>#N/A</v>
      </c>
      <c r="E351" s="145" t="str">
        <f t="shared" si="15"/>
        <v>#N/A</v>
      </c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</row>
    <row r="352" ht="15.75" customHeight="1">
      <c r="A352" s="145" t="str">
        <f t="shared" si="16"/>
        <v>***</v>
      </c>
      <c r="B352" s="10"/>
      <c r="C352" s="150"/>
      <c r="D352" s="145" t="str">
        <f>VLOOKUP(B352,Raw,2,FALSE)</f>
        <v>#N/A</v>
      </c>
      <c r="E352" s="145" t="str">
        <f t="shared" si="15"/>
        <v>#N/A</v>
      </c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</row>
    <row r="353" ht="15.75" customHeight="1">
      <c r="A353" s="145" t="str">
        <f t="shared" si="16"/>
        <v>***</v>
      </c>
      <c r="B353" s="10"/>
      <c r="C353" s="150"/>
      <c r="D353" s="145" t="str">
        <f>VLOOKUP(B353,Raw,2,FALSE)</f>
        <v>#N/A</v>
      </c>
      <c r="E353" s="145" t="str">
        <f t="shared" si="15"/>
        <v>#N/A</v>
      </c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</row>
    <row r="354" ht="15.75" customHeight="1">
      <c r="A354" s="145" t="str">
        <f t="shared" si="16"/>
        <v>***</v>
      </c>
      <c r="B354" s="10"/>
      <c r="C354" s="174"/>
      <c r="D354" s="145" t="str">
        <f>VLOOKUP(B354,Raw,2,FALSE)</f>
        <v>#N/A</v>
      </c>
      <c r="E354" s="145" t="str">
        <f t="shared" si="15"/>
        <v>#N/A</v>
      </c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</row>
    <row r="355" ht="15.75" customHeight="1">
      <c r="A355" s="145" t="str">
        <f t="shared" si="16"/>
        <v>***</v>
      </c>
      <c r="B355" s="176"/>
      <c r="C355" s="150"/>
      <c r="D355" s="145" t="str">
        <f>VLOOKUP(B355,Raw,2,FALSE)</f>
        <v>#N/A</v>
      </c>
      <c r="E355" s="145" t="str">
        <f t="shared" si="15"/>
        <v>#N/A</v>
      </c>
      <c r="F355" s="145"/>
      <c r="G355" s="145"/>
      <c r="H355" s="145"/>
      <c r="I355" s="145"/>
      <c r="J355" s="145" t="s">
        <v>77</v>
      </c>
      <c r="K355" s="145" t="s">
        <v>77</v>
      </c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</row>
    <row r="356" ht="15.75" customHeight="1">
      <c r="A356" s="145" t="str">
        <f t="shared" si="16"/>
        <v>***</v>
      </c>
      <c r="B356" s="10"/>
      <c r="C356" s="150"/>
      <c r="D356" s="145" t="str">
        <f>VLOOKUP(B356,Raw,2,FALSE)</f>
        <v>#N/A</v>
      </c>
      <c r="E356" s="145" t="str">
        <f t="shared" si="15"/>
        <v>#N/A</v>
      </c>
      <c r="F356" s="145"/>
      <c r="G356" s="145"/>
      <c r="H356" s="145"/>
      <c r="I356" s="145"/>
      <c r="J356" s="145"/>
      <c r="K356" s="145" t="s">
        <v>77</v>
      </c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</row>
    <row r="357" ht="15.75" customHeight="1">
      <c r="A357" s="145" t="str">
        <f t="shared" si="16"/>
        <v>***</v>
      </c>
      <c r="B357" s="10"/>
      <c r="C357" s="150"/>
      <c r="D357" s="145" t="str">
        <f>VLOOKUP(B357,Raw,2,FALSE)</f>
        <v>#N/A</v>
      </c>
      <c r="E357" s="145" t="str">
        <f t="shared" si="15"/>
        <v>#N/A</v>
      </c>
      <c r="F357" s="145"/>
      <c r="G357" s="145"/>
      <c r="H357" s="145"/>
      <c r="I357" s="145"/>
      <c r="J357" s="145"/>
      <c r="K357" s="145" t="s">
        <v>77</v>
      </c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</row>
    <row r="358" ht="15.75" customHeight="1">
      <c r="A358" s="145" t="str">
        <f t="shared" si="16"/>
        <v>***</v>
      </c>
      <c r="B358" s="10"/>
      <c r="C358" s="150"/>
      <c r="D358" s="145" t="str">
        <f>VLOOKUP(B358,Raw,2,FALSE)</f>
        <v>#N/A</v>
      </c>
      <c r="E358" s="145" t="str">
        <f t="shared" si="15"/>
        <v>#N/A</v>
      </c>
      <c r="F358" s="145"/>
      <c r="G358" s="145"/>
      <c r="H358" s="145"/>
      <c r="I358" s="145"/>
      <c r="J358" s="145"/>
      <c r="K358" s="145" t="s">
        <v>77</v>
      </c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</row>
    <row r="359" ht="15.75" customHeight="1">
      <c r="A359" s="145" t="str">
        <f t="shared" si="16"/>
        <v>***</v>
      </c>
      <c r="B359" s="10"/>
      <c r="C359" s="150"/>
      <c r="D359" s="145" t="str">
        <f>VLOOKUP(B359,Raw,2,FALSE)</f>
        <v>#N/A</v>
      </c>
      <c r="E359" s="145" t="str">
        <f t="shared" si="15"/>
        <v>#N/A</v>
      </c>
      <c r="F359" s="145"/>
      <c r="G359" s="145"/>
      <c r="H359" s="145"/>
      <c r="I359" s="145"/>
      <c r="J359" s="145"/>
      <c r="K359" s="145" t="s">
        <v>77</v>
      </c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</row>
    <row r="360" ht="15.75" customHeight="1">
      <c r="A360" s="145" t="str">
        <f t="shared" si="16"/>
        <v>***</v>
      </c>
      <c r="B360" s="10"/>
      <c r="C360" s="174"/>
      <c r="D360" s="145" t="str">
        <f>VLOOKUP(B360,Raw,2,FALSE)</f>
        <v>#N/A</v>
      </c>
      <c r="E360" s="145" t="str">
        <f t="shared" si="15"/>
        <v>#N/A</v>
      </c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</row>
    <row r="361" ht="15.75" customHeight="1">
      <c r="A361" s="145" t="str">
        <f t="shared" si="16"/>
        <v>***</v>
      </c>
      <c r="B361" s="10"/>
      <c r="C361" s="174"/>
      <c r="D361" s="145" t="str">
        <f>VLOOKUP(B361,Raw,2,FALSE)</f>
        <v>#N/A</v>
      </c>
      <c r="E361" s="145" t="str">
        <f t="shared" si="15"/>
        <v>#N/A</v>
      </c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</row>
    <row r="362" ht="15.75" customHeight="1">
      <c r="A362" s="145" t="str">
        <f t="shared" si="16"/>
        <v>***</v>
      </c>
      <c r="B362" s="10"/>
      <c r="C362" s="174"/>
      <c r="D362" s="145" t="str">
        <f>VLOOKUP(B362,Raw,2,FALSE)</f>
        <v>#N/A</v>
      </c>
      <c r="E362" s="145" t="str">
        <f t="shared" si="15"/>
        <v>#N/A</v>
      </c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</row>
    <row r="363" ht="15.75" customHeight="1">
      <c r="A363" s="145" t="str">
        <f t="shared" si="16"/>
        <v>***</v>
      </c>
      <c r="B363" s="10"/>
      <c r="C363" s="150"/>
      <c r="D363" s="145" t="str">
        <f>VLOOKUP(B363,Raw,2,FALSE)</f>
        <v>#N/A</v>
      </c>
      <c r="E363" s="145" t="str">
        <f t="shared" si="15"/>
        <v>#N/A</v>
      </c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</row>
    <row r="364" ht="15.75" customHeight="1">
      <c r="A364" s="145" t="str">
        <f t="shared" si="16"/>
        <v>***</v>
      </c>
      <c r="B364" s="10"/>
      <c r="C364" s="150"/>
      <c r="D364" s="145" t="str">
        <f>VLOOKUP(B364,Raw,2,FALSE)</f>
        <v>#N/A</v>
      </c>
      <c r="E364" s="145" t="str">
        <f t="shared" si="15"/>
        <v>#N/A</v>
      </c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</row>
    <row r="365" ht="15.75" customHeight="1">
      <c r="A365" s="145" t="str">
        <f t="shared" si="16"/>
        <v>***</v>
      </c>
      <c r="B365" s="10"/>
      <c r="C365" s="150"/>
      <c r="D365" s="145" t="str">
        <f>VLOOKUP(B365,Raw,2,FALSE)</f>
        <v>#N/A</v>
      </c>
      <c r="E365" s="145" t="str">
        <f t="shared" si="15"/>
        <v>#N/A</v>
      </c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</row>
    <row r="366" ht="15.75" customHeight="1">
      <c r="A366" s="145" t="str">
        <f t="shared" si="16"/>
        <v>***</v>
      </c>
      <c r="B366" s="10"/>
      <c r="C366" s="174"/>
      <c r="D366" s="145" t="str">
        <f>VLOOKUP(B366,Raw,2,FALSE)</f>
        <v>#N/A</v>
      </c>
      <c r="E366" s="145" t="str">
        <f t="shared" si="15"/>
        <v>#N/A</v>
      </c>
      <c r="F366" s="145"/>
      <c r="G366" s="145" t="s">
        <v>77</v>
      </c>
      <c r="H366" s="145" t="s">
        <v>77</v>
      </c>
      <c r="I366" s="145" t="s">
        <v>77</v>
      </c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</row>
    <row r="367" ht="15.75" customHeight="1">
      <c r="A367" s="145" t="str">
        <f t="shared" si="16"/>
        <v>***</v>
      </c>
      <c r="B367" s="10"/>
      <c r="C367" s="174"/>
      <c r="D367" s="145" t="str">
        <f>VLOOKUP(B367,Raw,2,FALSE)</f>
        <v>#N/A</v>
      </c>
      <c r="E367" s="145" t="str">
        <f t="shared" si="15"/>
        <v>#N/A</v>
      </c>
      <c r="F367" s="145"/>
      <c r="G367" s="145" t="s">
        <v>77</v>
      </c>
      <c r="H367" s="145" t="s">
        <v>77</v>
      </c>
      <c r="I367" s="145" t="s">
        <v>77</v>
      </c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</row>
    <row r="368" ht="15.75" customHeight="1">
      <c r="A368" s="145" t="str">
        <f t="shared" si="16"/>
        <v>***</v>
      </c>
      <c r="B368" s="10"/>
      <c r="C368" s="150"/>
      <c r="D368" s="145" t="str">
        <f>VLOOKUP(B368,Raw,2,FALSE)</f>
        <v>#N/A</v>
      </c>
      <c r="E368" s="145" t="str">
        <f t="shared" si="15"/>
        <v>#N/A</v>
      </c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ht="15.75" customHeight="1">
      <c r="A369" s="145" t="str">
        <f t="shared" si="16"/>
        <v>***</v>
      </c>
      <c r="B369" s="10"/>
      <c r="C369" s="150"/>
      <c r="D369" s="145" t="str">
        <f>VLOOKUP(B369,Raw,2,FALSE)</f>
        <v>#N/A</v>
      </c>
      <c r="E369" s="145" t="str">
        <f t="shared" si="15"/>
        <v>#N/A</v>
      </c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</row>
    <row r="370" ht="15.75" customHeight="1">
      <c r="A370" s="145" t="str">
        <f t="shared" si="16"/>
        <v>***</v>
      </c>
      <c r="B370" s="10"/>
      <c r="C370" s="150"/>
      <c r="D370" s="145" t="str">
        <f>VLOOKUP(B370,Raw,2,FALSE)</f>
        <v>#N/A</v>
      </c>
      <c r="E370" s="145" t="str">
        <f t="shared" si="15"/>
        <v>#N/A</v>
      </c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</row>
    <row r="371" ht="15.75" customHeight="1">
      <c r="A371" s="145" t="str">
        <f t="shared" si="16"/>
        <v>***</v>
      </c>
      <c r="B371" s="10"/>
      <c r="C371" s="150"/>
      <c r="D371" s="145" t="str">
        <f>VLOOKUP(B371,Raw,2,FALSE)</f>
        <v>#N/A</v>
      </c>
      <c r="E371" s="145" t="str">
        <f t="shared" si="15"/>
        <v>#N/A</v>
      </c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ht="15.75" customHeight="1">
      <c r="A372" s="145" t="str">
        <f t="shared" si="16"/>
        <v>***</v>
      </c>
      <c r="B372" s="10"/>
      <c r="C372" s="150"/>
      <c r="D372" s="145" t="str">
        <f>VLOOKUP(B372,Raw,2,FALSE)</f>
        <v>#N/A</v>
      </c>
      <c r="E372" s="145" t="str">
        <f t="shared" si="15"/>
        <v>#N/A</v>
      </c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</row>
    <row r="373" ht="15.75" customHeight="1">
      <c r="A373" s="145" t="str">
        <f t="shared" si="16"/>
        <v>***</v>
      </c>
      <c r="B373" s="10"/>
      <c r="C373" s="150"/>
      <c r="D373" s="145" t="str">
        <f>VLOOKUP(B373,Raw,2,FALSE)</f>
        <v>#N/A</v>
      </c>
      <c r="E373" s="145" t="str">
        <f t="shared" si="15"/>
        <v>#N/A</v>
      </c>
      <c r="F373" s="145"/>
      <c r="G373" s="145"/>
      <c r="H373" s="145" t="s">
        <v>77</v>
      </c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</row>
    <row r="374" ht="15.75" customHeight="1">
      <c r="A374" s="145" t="str">
        <f t="shared" si="16"/>
        <v>***</v>
      </c>
      <c r="B374" s="10"/>
      <c r="C374" s="174"/>
      <c r="D374" s="145" t="str">
        <f>VLOOKUP(B374,Raw,2,FALSE)</f>
        <v>#N/A</v>
      </c>
      <c r="E374" s="145" t="str">
        <f t="shared" si="15"/>
        <v>#N/A</v>
      </c>
      <c r="F374" s="145"/>
      <c r="G374" s="145"/>
      <c r="H374" s="145" t="s">
        <v>77</v>
      </c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</row>
    <row r="375" ht="15.75" customHeight="1">
      <c r="A375" s="145" t="str">
        <f t="shared" si="16"/>
        <v>***</v>
      </c>
      <c r="B375" s="10"/>
      <c r="C375" s="150"/>
      <c r="D375" s="145" t="str">
        <f>VLOOKUP(B375,Raw,2,FALSE)</f>
        <v>#N/A</v>
      </c>
      <c r="E375" s="145" t="str">
        <f t="shared" si="15"/>
        <v>#N/A</v>
      </c>
      <c r="F375" s="145"/>
      <c r="G375" s="145"/>
      <c r="H375" s="145" t="s">
        <v>77</v>
      </c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</row>
    <row r="376" ht="15.75" customHeight="1">
      <c r="A376" s="145" t="str">
        <f t="shared" si="16"/>
        <v>***</v>
      </c>
      <c r="B376" s="176"/>
      <c r="C376" s="150"/>
      <c r="D376" s="145" t="str">
        <f>VLOOKUP(B376,Raw,2,FALSE)</f>
        <v>#N/A</v>
      </c>
      <c r="E376" s="145" t="str">
        <f t="shared" si="15"/>
        <v>#N/A</v>
      </c>
      <c r="F376" s="145"/>
      <c r="G376" s="145"/>
      <c r="H376" s="145" t="s">
        <v>77</v>
      </c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</row>
    <row r="377" ht="15.75" customHeight="1">
      <c r="A377" s="145" t="str">
        <f t="shared" si="16"/>
        <v>***</v>
      </c>
      <c r="B377" s="10"/>
      <c r="C377" s="174"/>
      <c r="D377" s="145" t="str">
        <f>VLOOKUP(B377,Raw,2,FALSE)</f>
        <v>#N/A</v>
      </c>
      <c r="E377" s="145" t="str">
        <f t="shared" si="15"/>
        <v>#N/A</v>
      </c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ht="15.75" customHeight="1">
      <c r="A378" s="145" t="str">
        <f t="shared" si="16"/>
        <v>***</v>
      </c>
      <c r="B378" s="10"/>
      <c r="C378" s="174"/>
      <c r="D378" s="145" t="str">
        <f>VLOOKUP(B378,Raw,2,FALSE)</f>
        <v>#N/A</v>
      </c>
      <c r="E378" s="145" t="str">
        <f t="shared" si="15"/>
        <v>#N/A</v>
      </c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ht="15.75" customHeight="1">
      <c r="A379" s="145" t="str">
        <f t="shared" si="16"/>
        <v>***</v>
      </c>
      <c r="B379" s="10"/>
      <c r="C379" s="150"/>
      <c r="D379" s="145" t="str">
        <f>VLOOKUP(B379,Raw,2,FALSE)</f>
        <v>#N/A</v>
      </c>
      <c r="E379" s="145" t="str">
        <f t="shared" si="15"/>
        <v>#N/A</v>
      </c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</row>
    <row r="380" ht="15.75" customHeight="1">
      <c r="A380" s="145" t="str">
        <f t="shared" si="16"/>
        <v>***</v>
      </c>
      <c r="B380" s="10"/>
      <c r="C380" s="174"/>
      <c r="D380" s="145" t="str">
        <f>VLOOKUP(B380,Raw,2,FALSE)</f>
        <v>#N/A</v>
      </c>
      <c r="E380" s="145" t="str">
        <f t="shared" si="15"/>
        <v>#N/A</v>
      </c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</row>
    <row r="381" ht="15.75" customHeight="1">
      <c r="A381" s="145" t="str">
        <f t="shared" si="16"/>
        <v>***</v>
      </c>
      <c r="B381" s="10"/>
      <c r="C381" s="150"/>
      <c r="D381" s="145" t="str">
        <f>VLOOKUP(B381,Raw,2,FALSE)</f>
        <v>#N/A</v>
      </c>
      <c r="E381" s="145" t="str">
        <f t="shared" si="15"/>
        <v>#N/A</v>
      </c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ht="15.75" customHeight="1">
      <c r="A382" s="145" t="str">
        <f t="shared" si="16"/>
        <v>***</v>
      </c>
      <c r="B382" s="10"/>
      <c r="C382" s="174"/>
      <c r="D382" s="145" t="str">
        <f>VLOOKUP(B382,Raw,2,FALSE)</f>
        <v>#N/A</v>
      </c>
      <c r="E382" s="145" t="str">
        <f t="shared" si="15"/>
        <v>#N/A</v>
      </c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ht="15.75" customHeight="1">
      <c r="A383" s="145" t="str">
        <f t="shared" si="16"/>
        <v>***</v>
      </c>
      <c r="B383" s="10"/>
      <c r="C383" s="174"/>
      <c r="D383" s="145" t="str">
        <f>VLOOKUP(B383,Raw,2,FALSE)</f>
        <v>#N/A</v>
      </c>
      <c r="E383" s="145" t="str">
        <f t="shared" si="15"/>
        <v>#N/A</v>
      </c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ht="15.75" customHeight="1">
      <c r="A384" s="145" t="str">
        <f t="shared" si="16"/>
        <v>***</v>
      </c>
      <c r="B384" s="10"/>
      <c r="C384" s="150"/>
      <c r="D384" s="145" t="str">
        <f>VLOOKUP(B384,Raw,2,FALSE)</f>
        <v>#N/A</v>
      </c>
      <c r="E384" s="145" t="str">
        <f t="shared" si="15"/>
        <v>#N/A</v>
      </c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ht="15.75" customHeight="1">
      <c r="A385" s="145" t="str">
        <f t="shared" si="16"/>
        <v>***</v>
      </c>
      <c r="B385" s="10"/>
      <c r="C385" s="150"/>
      <c r="D385" s="145" t="str">
        <f>VLOOKUP(B385,Raw,2,FALSE)</f>
        <v>#N/A</v>
      </c>
      <c r="E385" s="145" t="str">
        <f t="shared" si="15"/>
        <v>#N/A</v>
      </c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ht="15.75" customHeight="1">
      <c r="A386" s="145" t="str">
        <f t="shared" si="16"/>
        <v>***</v>
      </c>
      <c r="B386" s="10"/>
      <c r="C386" s="150"/>
      <c r="D386" s="145" t="str">
        <f>VLOOKUP(B386,Raw,2,FALSE)</f>
        <v>#N/A</v>
      </c>
      <c r="E386" s="145" t="str">
        <f t="shared" si="15"/>
        <v>#N/A</v>
      </c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ht="15.75" customHeight="1">
      <c r="A387" s="145" t="str">
        <f t="shared" si="16"/>
        <v>***</v>
      </c>
      <c r="B387" s="10"/>
      <c r="C387" s="150"/>
      <c r="D387" s="145" t="str">
        <f>VLOOKUP(B387,Raw,2,FALSE)</f>
        <v>#N/A</v>
      </c>
      <c r="E387" s="145" t="str">
        <f t="shared" si="15"/>
        <v>#N/A</v>
      </c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ht="15.75" customHeight="1">
      <c r="A388" s="145" t="str">
        <f t="shared" si="16"/>
        <v>***</v>
      </c>
      <c r="B388" s="10"/>
      <c r="C388" s="174"/>
      <c r="D388" s="145" t="str">
        <f>VLOOKUP(B388,Raw,2,FALSE)</f>
        <v>#N/A</v>
      </c>
      <c r="E388" s="145" t="str">
        <f t="shared" si="15"/>
        <v>#N/A</v>
      </c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ht="15.75" customHeight="1">
      <c r="A389" s="145" t="str">
        <f t="shared" si="16"/>
        <v>***</v>
      </c>
      <c r="B389" s="10"/>
      <c r="C389" s="150"/>
      <c r="D389" s="145" t="str">
        <f>VLOOKUP(B389,Raw,2,FALSE)</f>
        <v>#N/A</v>
      </c>
      <c r="E389" s="145" t="str">
        <f t="shared" si="15"/>
        <v>#N/A</v>
      </c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ht="15.75" customHeight="1">
      <c r="A390" s="145" t="str">
        <f t="shared" si="16"/>
        <v>***</v>
      </c>
      <c r="B390" s="10"/>
      <c r="C390" s="150"/>
      <c r="D390" s="145" t="str">
        <f>VLOOKUP(B390,Raw,2,FALSE)</f>
        <v>#N/A</v>
      </c>
      <c r="E390" s="145" t="str">
        <f t="shared" si="15"/>
        <v>#N/A</v>
      </c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ht="15.75" customHeight="1">
      <c r="A391" s="145"/>
      <c r="B391" s="10"/>
      <c r="C391" s="150"/>
      <c r="D391" s="145" t="str">
        <f>VLOOKUP(B391,Raw,2,FALSE)</f>
        <v>#N/A</v>
      </c>
      <c r="E391" s="145" t="str">
        <f t="shared" si="15"/>
        <v>#N/A</v>
      </c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ht="15.75" customHeight="1">
      <c r="A392" s="145"/>
      <c r="B392" s="10"/>
      <c r="C392" s="150"/>
      <c r="D392" s="145" t="str">
        <f>VLOOKUP(B392,Raw,2,FALSE)</f>
        <v>#N/A</v>
      </c>
      <c r="E392" s="145" t="str">
        <f t="shared" si="15"/>
        <v>#N/A</v>
      </c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ht="15.75" customHeight="1">
      <c r="A393" s="145"/>
      <c r="B393" s="10"/>
      <c r="C393" s="150"/>
      <c r="D393" s="145" t="str">
        <f>VLOOKUP(B393,Raw,2,FALSE)</f>
        <v>#N/A</v>
      </c>
      <c r="E393" s="145" t="str">
        <f t="shared" si="15"/>
        <v>#N/A</v>
      </c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ht="15.75" customHeight="1">
      <c r="A394" s="145"/>
      <c r="B394" s="10"/>
      <c r="C394" s="174"/>
      <c r="D394" s="145" t="str">
        <f>VLOOKUP(B394,Raw,2,FALSE)</f>
        <v>#N/A</v>
      </c>
      <c r="E394" s="145" t="str">
        <f t="shared" si="15"/>
        <v>#N/A</v>
      </c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ht="15.75" customHeight="1">
      <c r="A395" s="145"/>
      <c r="B395" s="10"/>
      <c r="C395" s="150"/>
      <c r="D395" s="145" t="str">
        <f>VLOOKUP(B395,Raw,2,FALSE)</f>
        <v>#N/A</v>
      </c>
      <c r="E395" s="145" t="str">
        <f t="shared" si="15"/>
        <v>#N/A</v>
      </c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ht="15.75" customHeight="1">
      <c r="A396" s="145"/>
      <c r="B396" s="10"/>
      <c r="C396" s="174"/>
      <c r="D396" s="145" t="str">
        <f>VLOOKUP(B396,Raw,2,FALSE)</f>
        <v>#N/A</v>
      </c>
      <c r="E396" s="145" t="str">
        <f t="shared" si="15"/>
        <v>#N/A</v>
      </c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ht="15.75" customHeight="1">
      <c r="A397" s="145"/>
      <c r="B397" s="10"/>
      <c r="C397" s="174"/>
      <c r="D397" s="145" t="str">
        <f>VLOOKUP(B397,Raw,2,FALSE)</f>
        <v>#N/A</v>
      </c>
      <c r="E397" s="145" t="str">
        <f t="shared" si="15"/>
        <v>#N/A</v>
      </c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ht="15.75" customHeight="1">
      <c r="A398" s="145"/>
      <c r="B398" s="10"/>
      <c r="C398" s="150"/>
      <c r="D398" s="145" t="str">
        <f>VLOOKUP(B398,Raw,2,FALSE)</f>
        <v>#N/A</v>
      </c>
      <c r="E398" s="145" t="str">
        <f t="shared" si="15"/>
        <v>#N/A</v>
      </c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ht="15.75" customHeight="1">
      <c r="A399" s="145"/>
      <c r="B399" s="10"/>
      <c r="C399" s="150"/>
      <c r="D399" s="145" t="str">
        <f>VLOOKUP(B399,Raw,2,FALSE)</f>
        <v>#N/A</v>
      </c>
      <c r="E399" s="145" t="str">
        <f t="shared" si="15"/>
        <v>#N/A</v>
      </c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ht="15.75" customHeight="1">
      <c r="A400" s="145"/>
      <c r="B400" s="10"/>
      <c r="C400" s="150"/>
      <c r="D400" s="145" t="str">
        <f>VLOOKUP(B400,Raw,2,FALSE)</f>
        <v>#N/A</v>
      </c>
      <c r="E400" s="145" t="str">
        <f t="shared" si="15"/>
        <v>#N/A</v>
      </c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ht="15.75" customHeight="1">
      <c r="A401" s="145"/>
      <c r="B401" s="10"/>
      <c r="C401" s="150"/>
      <c r="D401" s="145" t="str">
        <f>VLOOKUP(B401,Raw,2,FALSE)</f>
        <v>#N/A</v>
      </c>
      <c r="E401" s="145" t="str">
        <f t="shared" si="15"/>
        <v>#N/A</v>
      </c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ht="15.75" customHeight="1">
      <c r="A402" s="145"/>
      <c r="B402" s="10"/>
      <c r="C402" s="174"/>
      <c r="D402" s="145" t="str">
        <f>VLOOKUP(B402,Raw,2,FALSE)</f>
        <v>#N/A</v>
      </c>
      <c r="E402" s="145" t="str">
        <f t="shared" si="15"/>
        <v>#N/A</v>
      </c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ht="15.75" customHeight="1">
      <c r="A403" s="145"/>
      <c r="B403" s="10"/>
      <c r="C403" s="174"/>
      <c r="D403" s="145" t="str">
        <f>VLOOKUP(B403,Raw,2,FALSE)</f>
        <v>#N/A</v>
      </c>
      <c r="E403" s="145" t="str">
        <f t="shared" si="15"/>
        <v>#N/A</v>
      </c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ht="15.75" customHeight="1">
      <c r="A404" s="145"/>
      <c r="B404" s="10"/>
      <c r="C404" s="174"/>
      <c r="D404" s="145" t="str">
        <f>VLOOKUP(B404,Raw,2,FALSE)</f>
        <v>#N/A</v>
      </c>
      <c r="E404" s="145" t="str">
        <f t="shared" si="15"/>
        <v>#N/A</v>
      </c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ht="15.75" customHeight="1">
      <c r="A405" s="145"/>
      <c r="B405" s="10"/>
      <c r="C405" s="174"/>
      <c r="D405" s="145" t="str">
        <f>VLOOKUP(B405,Raw,2,FALSE)</f>
        <v>#N/A</v>
      </c>
      <c r="E405" s="145" t="str">
        <f t="shared" si="15"/>
        <v>#N/A</v>
      </c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ht="15.75" customHeight="1">
      <c r="A406" s="145"/>
      <c r="B406" s="10"/>
      <c r="C406" s="174"/>
      <c r="D406" s="145" t="str">
        <f>VLOOKUP(B406,Raw,2,FALSE)</f>
        <v>#N/A</v>
      </c>
      <c r="E406" s="145" t="str">
        <f t="shared" si="15"/>
        <v>#N/A</v>
      </c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ht="15.75" customHeight="1">
      <c r="A407" s="145"/>
      <c r="B407" s="10"/>
      <c r="C407" s="174"/>
      <c r="D407" s="145" t="str">
        <f>VLOOKUP(B407,Raw,2,FALSE)</f>
        <v>#N/A</v>
      </c>
      <c r="E407" s="145" t="str">
        <f t="shared" si="15"/>
        <v>#N/A</v>
      </c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ht="15.75" customHeight="1">
      <c r="A408" s="145"/>
      <c r="B408" s="10"/>
      <c r="C408" s="174"/>
      <c r="D408" s="145" t="str">
        <f>VLOOKUP(B408,Raw,2,FALSE)</f>
        <v>#N/A</v>
      </c>
      <c r="E408" s="145" t="str">
        <f t="shared" si="15"/>
        <v>#N/A</v>
      </c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ht="15.75" customHeight="1">
      <c r="A409" s="145"/>
      <c r="B409" s="10"/>
      <c r="C409" s="174"/>
      <c r="D409" s="145" t="str">
        <f>VLOOKUP(B409,Raw,2,FALSE)</f>
        <v>#N/A</v>
      </c>
      <c r="E409" s="145" t="str">
        <f t="shared" si="15"/>
        <v>#N/A</v>
      </c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ht="15.75" customHeight="1">
      <c r="A410" s="145"/>
      <c r="B410" s="10"/>
      <c r="C410" s="174"/>
      <c r="D410" s="145" t="str">
        <f>VLOOKUP(B410,Raw,2,FALSE)</f>
        <v>#N/A</v>
      </c>
      <c r="E410" s="145" t="str">
        <f t="shared" si="15"/>
        <v>#N/A</v>
      </c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ht="15.75" customHeight="1">
      <c r="A411" s="145"/>
      <c r="B411" s="6"/>
      <c r="C411" s="145"/>
      <c r="D411" s="145"/>
      <c r="E411" s="145" t="str">
        <f t="shared" ref="E411:E419" si="17">IF(C413=D411,"","***")</f>
        <v/>
      </c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ht="15.75" customHeight="1">
      <c r="A412" s="145"/>
      <c r="B412" s="6"/>
      <c r="C412" s="145"/>
      <c r="D412" s="145"/>
      <c r="E412" s="145" t="str">
        <f t="shared" si="17"/>
        <v/>
      </c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ht="15.75" customHeight="1">
      <c r="A413" s="145"/>
      <c r="B413" s="6"/>
      <c r="C413" s="145"/>
      <c r="D413" s="145"/>
      <c r="E413" s="145" t="str">
        <f t="shared" si="17"/>
        <v/>
      </c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ht="15.75" customHeight="1">
      <c r="A414" s="145"/>
      <c r="B414" s="6"/>
      <c r="C414" s="145"/>
      <c r="D414" s="145"/>
      <c r="E414" s="145" t="str">
        <f t="shared" si="17"/>
        <v/>
      </c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ht="15.75" customHeight="1">
      <c r="A415" s="145"/>
      <c r="B415" s="6"/>
      <c r="C415" s="145"/>
      <c r="D415" s="145"/>
      <c r="E415" s="145" t="str">
        <f t="shared" si="17"/>
        <v/>
      </c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ht="15.75" customHeight="1">
      <c r="A416" s="145"/>
      <c r="B416" s="6"/>
      <c r="C416" s="145"/>
      <c r="D416" s="145"/>
      <c r="E416" s="145" t="str">
        <f t="shared" si="17"/>
        <v/>
      </c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ht="15.75" customHeight="1">
      <c r="A417" s="145"/>
      <c r="B417" s="6"/>
      <c r="C417" s="145"/>
      <c r="D417" s="145"/>
      <c r="E417" s="145" t="str">
        <f t="shared" si="17"/>
        <v/>
      </c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ht="15.75" customHeight="1">
      <c r="A418" s="145"/>
      <c r="B418" s="6"/>
      <c r="C418" s="145"/>
      <c r="D418" s="145"/>
      <c r="E418" s="145" t="str">
        <f t="shared" si="17"/>
        <v/>
      </c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ht="15.75" customHeight="1">
      <c r="A419" s="145"/>
      <c r="B419" s="6"/>
      <c r="C419" s="145"/>
      <c r="D419" s="145"/>
      <c r="E419" s="145" t="str">
        <f t="shared" si="17"/>
        <v/>
      </c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ht="15.75" customHeight="1">
      <c r="A420" s="145"/>
      <c r="B420" s="6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ht="15.75" customHeight="1">
      <c r="A421" s="145"/>
      <c r="B421" s="6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ht="15.75" customHeight="1">
      <c r="A422" s="145"/>
      <c r="B422" s="6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ht="15.75" customHeight="1">
      <c r="A423" s="145"/>
      <c r="B423" s="6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ht="15.75" customHeight="1">
      <c r="A424" s="145"/>
      <c r="B424" s="6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ht="15.75" customHeight="1">
      <c r="A425" s="145"/>
      <c r="B425" s="6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ht="15.75" customHeight="1">
      <c r="A426" s="145"/>
      <c r="B426" s="6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ht="15.75" customHeight="1">
      <c r="A427" s="145"/>
      <c r="B427" s="6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ht="15.75" customHeight="1">
      <c r="A428" s="145"/>
      <c r="B428" s="6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ht="15.75" customHeight="1">
      <c r="A429" s="145"/>
      <c r="B429" s="6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ht="15.75" customHeight="1">
      <c r="A430" s="145"/>
      <c r="B430" s="6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ht="15.75" customHeight="1">
      <c r="A431" s="145"/>
      <c r="B431" s="6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ht="15.75" customHeight="1">
      <c r="A432" s="145"/>
      <c r="B432" s="6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ht="15.75" customHeight="1">
      <c r="A433" s="145"/>
      <c r="B433" s="6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ht="15.75" customHeight="1">
      <c r="A434" s="145"/>
      <c r="B434" s="6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ht="15.75" customHeight="1">
      <c r="A435" s="145"/>
      <c r="B435" s="6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ht="15.75" customHeight="1">
      <c r="A436" s="145"/>
      <c r="B436" s="6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ht="15.75" customHeight="1">
      <c r="A437" s="145"/>
      <c r="B437" s="6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ht="15.75" customHeight="1">
      <c r="A438" s="145"/>
      <c r="B438" s="6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ht="15.75" customHeight="1">
      <c r="A439" s="145"/>
      <c r="B439" s="6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ht="15.75" customHeight="1">
      <c r="A440" s="145"/>
      <c r="B440" s="6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ht="15.75" customHeight="1">
      <c r="A441" s="145"/>
      <c r="B441" s="6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ht="15.75" customHeight="1">
      <c r="A442" s="145"/>
      <c r="B442" s="6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ht="15.75" customHeight="1">
      <c r="A443" s="145"/>
      <c r="B443" s="6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ht="15.75" customHeight="1">
      <c r="A444" s="145"/>
      <c r="B444" s="6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ht="15.75" customHeight="1">
      <c r="A445" s="145"/>
      <c r="B445" s="6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ht="15.75" customHeight="1">
      <c r="A446" s="145"/>
      <c r="B446" s="6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ht="15.75" customHeight="1">
      <c r="A447" s="145"/>
      <c r="B447" s="6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ht="15.75" customHeight="1">
      <c r="A448" s="145"/>
      <c r="B448" s="6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ht="15.75" customHeight="1">
      <c r="A449" s="145"/>
      <c r="B449" s="6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ht="15.75" customHeight="1">
      <c r="A450" s="145"/>
      <c r="B450" s="6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ht="15.75" customHeight="1">
      <c r="A451" s="145"/>
      <c r="B451" s="6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ht="15.75" customHeight="1">
      <c r="A452" s="145"/>
      <c r="B452" s="6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ht="15.75" customHeight="1">
      <c r="A453" s="145"/>
      <c r="B453" s="6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ht="15.75" customHeight="1">
      <c r="A454" s="145"/>
      <c r="B454" s="6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ht="15.75" customHeight="1">
      <c r="A455" s="145"/>
      <c r="B455" s="6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ht="15.75" customHeight="1">
      <c r="A456" s="145"/>
      <c r="B456" s="6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ht="15.75" customHeight="1">
      <c r="A457" s="145"/>
      <c r="B457" s="6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ht="15.75" customHeight="1">
      <c r="A458" s="145"/>
      <c r="B458" s="6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ht="15.75" customHeight="1">
      <c r="A459" s="145"/>
      <c r="B459" s="6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ht="15.75" customHeight="1">
      <c r="A460" s="145"/>
      <c r="B460" s="6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ht="15.75" customHeight="1">
      <c r="A461" s="145"/>
      <c r="B461" s="6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ht="15.75" customHeight="1">
      <c r="A462" s="145"/>
      <c r="B462" s="6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ht="15.75" customHeight="1">
      <c r="A463" s="145"/>
      <c r="B463" s="6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ht="15.75" customHeight="1">
      <c r="A464" s="145"/>
      <c r="B464" s="6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ht="15.75" customHeight="1">
      <c r="A465" s="145"/>
      <c r="B465" s="6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ht="15.75" customHeight="1">
      <c r="A466" s="145"/>
      <c r="B466" s="6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ht="15.75" customHeight="1">
      <c r="A467" s="145"/>
      <c r="B467" s="6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ht="15.75" customHeight="1">
      <c r="A468" s="145"/>
      <c r="B468" s="6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ht="15.75" customHeight="1">
      <c r="A469" s="145"/>
      <c r="B469" s="6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ht="15.75" customHeight="1">
      <c r="A470" s="145"/>
      <c r="B470" s="6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ht="15.75" customHeight="1">
      <c r="A471" s="145"/>
      <c r="B471" s="6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ht="15.75" customHeight="1">
      <c r="A472" s="145"/>
      <c r="B472" s="6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ht="15.75" customHeight="1">
      <c r="A473" s="145"/>
      <c r="B473" s="6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ht="15.75" customHeight="1">
      <c r="A474" s="145"/>
      <c r="B474" s="6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ht="15.75" customHeight="1">
      <c r="A475" s="145"/>
      <c r="B475" s="6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ht="15.75" customHeight="1">
      <c r="A476" s="145"/>
      <c r="B476" s="6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ht="15.75" customHeight="1">
      <c r="A477" s="145"/>
      <c r="B477" s="6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ht="15.75" customHeight="1">
      <c r="A478" s="145"/>
      <c r="B478" s="6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ht="15.75" customHeight="1">
      <c r="A479" s="145"/>
      <c r="B479" s="6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ht="15.75" customHeight="1">
      <c r="A480" s="145"/>
      <c r="B480" s="6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ht="15.75" customHeight="1">
      <c r="A481" s="145"/>
      <c r="B481" s="6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ht="15.75" customHeight="1">
      <c r="A482" s="145"/>
      <c r="B482" s="6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ht="15.75" customHeight="1">
      <c r="A483" s="145"/>
      <c r="B483" s="6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ht="15.75" customHeight="1">
      <c r="A484" s="145"/>
      <c r="B484" s="6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ht="15.75" customHeight="1">
      <c r="A485" s="145"/>
      <c r="B485" s="6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ht="15.75" customHeight="1">
      <c r="A486" s="145"/>
      <c r="B486" s="6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ht="15.75" customHeight="1">
      <c r="A487" s="145"/>
      <c r="B487" s="6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ht="15.75" customHeight="1">
      <c r="A488" s="145"/>
      <c r="B488" s="6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ht="15.75" customHeight="1">
      <c r="A489" s="145"/>
      <c r="B489" s="6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ht="15.75" customHeight="1">
      <c r="A490" s="145"/>
      <c r="B490" s="6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ht="15.75" customHeight="1">
      <c r="A491" s="145"/>
      <c r="B491" s="6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ht="15.75" customHeight="1">
      <c r="A492" s="145"/>
      <c r="B492" s="6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ht="15.75" customHeight="1">
      <c r="A493" s="145"/>
      <c r="B493" s="6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ht="15.75" customHeight="1">
      <c r="A494" s="145"/>
      <c r="B494" s="6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ht="15.75" customHeight="1">
      <c r="A495" s="145"/>
      <c r="B495" s="6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ht="15.75" customHeight="1">
      <c r="A496" s="145"/>
      <c r="B496" s="6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ht="15.75" customHeight="1">
      <c r="A497" s="145"/>
      <c r="B497" s="6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ht="15.75" customHeight="1">
      <c r="A498" s="145"/>
      <c r="B498" s="6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ht="15.75" customHeight="1">
      <c r="A499" s="145"/>
      <c r="B499" s="6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ht="15.75" customHeight="1">
      <c r="A500" s="145"/>
      <c r="B500" s="6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ht="15.75" customHeight="1">
      <c r="A501" s="145"/>
      <c r="B501" s="6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ht="15.75" customHeight="1">
      <c r="A502" s="145"/>
      <c r="B502" s="6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ht="15.75" customHeight="1">
      <c r="A503" s="145"/>
      <c r="B503" s="6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ht="15.75" customHeight="1">
      <c r="A504" s="145"/>
      <c r="B504" s="6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ht="15.75" customHeight="1">
      <c r="A505" s="145"/>
      <c r="B505" s="6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ht="15.75" customHeight="1">
      <c r="A506" s="145"/>
      <c r="B506" s="6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ht="15.75" customHeight="1">
      <c r="A507" s="145"/>
      <c r="B507" s="6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ht="15.75" customHeight="1">
      <c r="A508" s="145"/>
      <c r="B508" s="6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ht="15.75" customHeight="1">
      <c r="A509" s="145"/>
      <c r="B509" s="6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ht="15.75" customHeight="1">
      <c r="A510" s="145"/>
      <c r="B510" s="6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ht="15.75" customHeight="1">
      <c r="A511" s="145"/>
      <c r="B511" s="6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ht="15.75" customHeight="1">
      <c r="A512" s="145"/>
      <c r="B512" s="6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ht="15.75" customHeight="1">
      <c r="A513" s="145"/>
      <c r="B513" s="6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ht="15.75" customHeight="1">
      <c r="A514" s="145"/>
      <c r="B514" s="6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ht="15.75" customHeight="1">
      <c r="A515" s="145"/>
      <c r="B515" s="6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ht="15.75" customHeight="1">
      <c r="A516" s="145"/>
      <c r="B516" s="6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ht="15.75" customHeight="1">
      <c r="A517" s="145"/>
      <c r="B517" s="6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ht="15.75" customHeight="1">
      <c r="A518" s="145"/>
      <c r="B518" s="6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ht="15.75" customHeight="1">
      <c r="A519" s="145"/>
      <c r="B519" s="6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ht="15.75" customHeight="1">
      <c r="A520" s="145"/>
      <c r="B520" s="6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ht="15.75" customHeight="1">
      <c r="A521" s="145"/>
      <c r="B521" s="6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ht="15.75" customHeight="1">
      <c r="A522" s="145"/>
      <c r="B522" s="6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ht="15.75" customHeight="1">
      <c r="A523" s="145"/>
      <c r="B523" s="6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ht="15.75" customHeight="1">
      <c r="A524" s="145"/>
      <c r="B524" s="6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</row>
    <row r="525" ht="15.75" customHeight="1">
      <c r="A525" s="145"/>
      <c r="B525" s="6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</row>
    <row r="526" ht="15.75" customHeight="1">
      <c r="A526" s="145"/>
      <c r="B526" s="6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</row>
    <row r="527" ht="15.75" customHeight="1">
      <c r="A527" s="145"/>
      <c r="B527" s="6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</row>
    <row r="528" ht="15.75" customHeight="1">
      <c r="A528" s="145"/>
      <c r="B528" s="6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</row>
    <row r="529" ht="15.75" customHeight="1">
      <c r="A529" s="145"/>
      <c r="B529" s="6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</row>
    <row r="530" ht="15.75" customHeight="1">
      <c r="A530" s="145"/>
      <c r="B530" s="6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</row>
    <row r="531" ht="15.75" customHeight="1">
      <c r="A531" s="145"/>
      <c r="B531" s="6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</row>
    <row r="532" ht="15.75" customHeight="1">
      <c r="A532" s="145"/>
      <c r="B532" s="6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</row>
    <row r="533" ht="15.75" customHeight="1">
      <c r="A533" s="145"/>
      <c r="B533" s="6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</row>
    <row r="534" ht="15.75" customHeight="1">
      <c r="A534" s="145"/>
      <c r="B534" s="6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</row>
    <row r="535" ht="15.75" customHeight="1">
      <c r="A535" s="145"/>
      <c r="B535" s="6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</row>
    <row r="536" ht="15.75" customHeight="1">
      <c r="A536" s="145"/>
      <c r="B536" s="6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</row>
    <row r="537" ht="15.75" customHeight="1">
      <c r="A537" s="145"/>
      <c r="B537" s="6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</row>
    <row r="538" ht="15.75" customHeight="1">
      <c r="A538" s="145"/>
      <c r="B538" s="6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</row>
    <row r="539" ht="15.75" customHeight="1">
      <c r="A539" s="145"/>
      <c r="B539" s="6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</row>
    <row r="540" ht="15.75" customHeight="1">
      <c r="A540" s="145"/>
      <c r="B540" s="6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</row>
    <row r="541" ht="15.75" customHeight="1">
      <c r="A541" s="145"/>
      <c r="B541" s="6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</row>
    <row r="542" ht="15.75" customHeight="1">
      <c r="A542" s="145"/>
      <c r="B542" s="6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</row>
    <row r="543" ht="15.75" customHeight="1">
      <c r="A543" s="145"/>
      <c r="B543" s="6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</row>
    <row r="544" ht="15.75" customHeight="1">
      <c r="A544" s="145"/>
      <c r="B544" s="6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</row>
    <row r="545" ht="15.75" customHeight="1">
      <c r="A545" s="145"/>
      <c r="B545" s="6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</row>
    <row r="546" ht="15.75" customHeight="1">
      <c r="A546" s="145"/>
      <c r="B546" s="6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</row>
    <row r="547" ht="15.75" customHeight="1">
      <c r="A547" s="145"/>
      <c r="B547" s="6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</row>
    <row r="548" ht="15.75" customHeight="1">
      <c r="A548" s="145"/>
      <c r="B548" s="6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</row>
    <row r="549" ht="15.75" customHeight="1">
      <c r="A549" s="145"/>
      <c r="B549" s="6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</row>
    <row r="550" ht="15.75" customHeight="1">
      <c r="A550" s="145"/>
      <c r="B550" s="6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</row>
    <row r="551" ht="15.75" customHeight="1">
      <c r="A551" s="145"/>
      <c r="B551" s="6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ht="15.75" customHeight="1">
      <c r="A552" s="145"/>
      <c r="B552" s="6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ht="15.75" customHeight="1">
      <c r="A553" s="145"/>
      <c r="B553" s="6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</row>
    <row r="554" ht="15.75" customHeight="1">
      <c r="A554" s="145"/>
      <c r="B554" s="6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</row>
    <row r="555" ht="15.75" customHeight="1">
      <c r="A555" s="145"/>
      <c r="B555" s="6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</row>
    <row r="556" ht="15.75" customHeight="1">
      <c r="A556" s="145"/>
      <c r="B556" s="6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</row>
    <row r="557" ht="15.75" customHeight="1">
      <c r="A557" s="145"/>
      <c r="B557" s="6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</row>
    <row r="558" ht="15.75" customHeight="1">
      <c r="A558" s="145"/>
      <c r="B558" s="6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</row>
    <row r="559" ht="15.75" customHeight="1">
      <c r="A559" s="145"/>
      <c r="B559" s="6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</row>
    <row r="560" ht="15.75" customHeight="1">
      <c r="A560" s="145"/>
      <c r="B560" s="6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</row>
    <row r="561" ht="15.75" customHeight="1">
      <c r="A561" s="145"/>
      <c r="B561" s="6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</row>
    <row r="562" ht="15.75" customHeight="1">
      <c r="A562" s="145"/>
      <c r="B562" s="6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</row>
    <row r="563" ht="15.75" customHeight="1">
      <c r="A563" s="145"/>
      <c r="B563" s="6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</row>
    <row r="564" ht="15.75" customHeight="1">
      <c r="A564" s="145"/>
      <c r="B564" s="6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</row>
    <row r="565" ht="15.75" customHeight="1">
      <c r="A565" s="145"/>
      <c r="B565" s="6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</row>
    <row r="566" ht="15.75" customHeight="1">
      <c r="A566" s="145"/>
      <c r="B566" s="6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</row>
    <row r="567" ht="15.75" customHeight="1">
      <c r="A567" s="145"/>
      <c r="B567" s="6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</row>
    <row r="568" ht="15.75" customHeight="1">
      <c r="A568" s="145"/>
      <c r="B568" s="6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</row>
    <row r="569" ht="15.75" customHeight="1">
      <c r="A569" s="145"/>
      <c r="B569" s="6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</row>
    <row r="570" ht="15.75" customHeight="1">
      <c r="A570" s="145"/>
      <c r="B570" s="6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</row>
    <row r="571" ht="15.75" customHeight="1">
      <c r="A571" s="145"/>
      <c r="B571" s="6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</row>
    <row r="572" ht="15.75" customHeight="1">
      <c r="A572" s="145"/>
      <c r="B572" s="6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</row>
    <row r="573" ht="15.75" customHeight="1">
      <c r="A573" s="145"/>
      <c r="B573" s="6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</row>
    <row r="574" ht="15.75" customHeight="1">
      <c r="A574" s="145"/>
      <c r="B574" s="6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</row>
    <row r="575" ht="15.75" customHeight="1">
      <c r="A575" s="145"/>
      <c r="B575" s="6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</row>
    <row r="576" ht="15.75" customHeight="1">
      <c r="A576" s="145"/>
      <c r="B576" s="6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</row>
    <row r="577" ht="15.75" customHeight="1">
      <c r="A577" s="145"/>
      <c r="B577" s="6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</row>
    <row r="578" ht="15.75" customHeight="1">
      <c r="A578" s="145"/>
      <c r="B578" s="6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</row>
    <row r="579" ht="15.75" customHeight="1">
      <c r="A579" s="145"/>
      <c r="B579" s="6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</row>
    <row r="580" ht="15.75" customHeight="1">
      <c r="A580" s="145"/>
      <c r="B580" s="6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</row>
    <row r="581" ht="15.75" customHeight="1">
      <c r="A581" s="145"/>
      <c r="B581" s="6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</row>
    <row r="582" ht="15.75" customHeight="1">
      <c r="A582" s="145"/>
      <c r="B582" s="6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</row>
    <row r="583" ht="15.75" customHeight="1">
      <c r="A583" s="145"/>
      <c r="B583" s="6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</row>
    <row r="584" ht="15.75" customHeight="1">
      <c r="A584" s="145"/>
      <c r="B584" s="6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</row>
    <row r="585" ht="15.75" customHeight="1">
      <c r="A585" s="145"/>
      <c r="B585" s="6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</row>
    <row r="586" ht="15.75" customHeight="1">
      <c r="A586" s="145"/>
      <c r="B586" s="6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</row>
    <row r="587" ht="15.75" customHeight="1">
      <c r="A587" s="145"/>
      <c r="B587" s="6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</row>
    <row r="588" ht="15.75" customHeight="1">
      <c r="A588" s="145"/>
      <c r="B588" s="6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</row>
    <row r="589" ht="15.75" customHeight="1">
      <c r="A589" s="145"/>
      <c r="B589" s="6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</row>
    <row r="590" ht="15.75" customHeight="1">
      <c r="A590" s="145"/>
      <c r="B590" s="6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</row>
    <row r="591" ht="15.75" customHeight="1">
      <c r="A591" s="145"/>
      <c r="B591" s="6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</row>
    <row r="592" ht="15.75" customHeight="1">
      <c r="A592" s="145"/>
      <c r="B592" s="6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</row>
    <row r="593" ht="15.75" customHeight="1">
      <c r="A593" s="145"/>
      <c r="B593" s="6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</row>
    <row r="594" ht="15.75" customHeight="1">
      <c r="A594" s="145"/>
      <c r="B594" s="6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</row>
    <row r="595" ht="15.75" customHeight="1">
      <c r="A595" s="145"/>
      <c r="B595" s="6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</row>
    <row r="596" ht="15.75" customHeight="1">
      <c r="A596" s="145"/>
      <c r="B596" s="6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</row>
    <row r="597" ht="15.75" customHeight="1">
      <c r="A597" s="145"/>
      <c r="B597" s="6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</row>
    <row r="598" ht="15.75" customHeight="1">
      <c r="A598" s="145"/>
      <c r="B598" s="6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</row>
    <row r="599" ht="15.75" customHeight="1">
      <c r="A599" s="145"/>
      <c r="B599" s="6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</row>
    <row r="600" ht="15.75" customHeight="1">
      <c r="A600" s="145"/>
      <c r="B600" s="6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</row>
    <row r="601" ht="15.75" customHeight="1">
      <c r="A601" s="145"/>
      <c r="B601" s="6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ht="15.75" customHeight="1">
      <c r="A602" s="145"/>
      <c r="B602" s="6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ht="15.75" customHeight="1">
      <c r="A603" s="145"/>
      <c r="B603" s="6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</row>
    <row r="604" ht="15.75" customHeight="1">
      <c r="A604" s="145"/>
      <c r="B604" s="6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</row>
    <row r="605" ht="15.75" customHeight="1">
      <c r="A605" s="145"/>
      <c r="B605" s="6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</row>
    <row r="606" ht="15.75" customHeight="1">
      <c r="A606" s="145"/>
      <c r="B606" s="6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</row>
    <row r="607" ht="15.75" customHeight="1">
      <c r="A607" s="145"/>
      <c r="B607" s="6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</row>
    <row r="608" ht="15.75" customHeight="1">
      <c r="A608" s="145"/>
      <c r="B608" s="6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</row>
    <row r="609" ht="15.75" customHeight="1">
      <c r="A609" s="145"/>
      <c r="B609" s="6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</row>
    <row r="610" ht="15.75" customHeight="1">
      <c r="A610" s="145"/>
      <c r="B610" s="6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</row>
    <row r="611" ht="15.75" customHeight="1">
      <c r="A611" s="145"/>
      <c r="B611" s="6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</row>
    <row r="612" ht="15.75" customHeight="1">
      <c r="A612" s="145"/>
      <c r="B612" s="6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</row>
    <row r="613" ht="15.75" customHeight="1">
      <c r="A613" s="145"/>
      <c r="B613" s="6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</row>
    <row r="614" ht="15.75" customHeight="1">
      <c r="A614" s="145"/>
      <c r="B614" s="6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</row>
    <row r="615" ht="15.75" customHeight="1">
      <c r="A615" s="145"/>
      <c r="B615" s="6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</row>
    <row r="616" ht="15.75" customHeight="1">
      <c r="A616" s="145"/>
      <c r="B616" s="6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</row>
    <row r="617" ht="15.75" customHeight="1">
      <c r="A617" s="145"/>
      <c r="B617" s="6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</row>
    <row r="618" ht="15.75" customHeight="1">
      <c r="A618" s="145"/>
      <c r="B618" s="6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</row>
    <row r="619" ht="15.75" customHeight="1">
      <c r="A619" s="145"/>
      <c r="B619" s="6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</row>
    <row r="620" ht="15.75" customHeight="1">
      <c r="A620" s="145"/>
      <c r="B620" s="6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</row>
    <row r="621" ht="15.75" customHeight="1">
      <c r="A621" s="145"/>
      <c r="B621" s="6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</row>
    <row r="622" ht="15.75" customHeight="1">
      <c r="A622" s="145"/>
      <c r="B622" s="6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</row>
    <row r="623" ht="15.75" customHeight="1">
      <c r="A623" s="145"/>
      <c r="B623" s="6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</row>
    <row r="624" ht="15.75" customHeight="1">
      <c r="A624" s="145"/>
      <c r="B624" s="6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</row>
    <row r="625" ht="15.75" customHeight="1">
      <c r="A625" s="145"/>
      <c r="B625" s="6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</row>
    <row r="626" ht="15.75" customHeight="1">
      <c r="A626" s="145"/>
      <c r="B626" s="6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</row>
    <row r="627" ht="15.75" customHeight="1">
      <c r="A627" s="145"/>
      <c r="B627" s="6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</row>
    <row r="628" ht="15.75" customHeight="1">
      <c r="A628" s="145"/>
      <c r="B628" s="6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</row>
    <row r="629" ht="15.75" customHeight="1">
      <c r="A629" s="145"/>
      <c r="B629" s="6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</row>
    <row r="630" ht="15.75" customHeight="1">
      <c r="A630" s="145"/>
      <c r="B630" s="6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</row>
    <row r="631" ht="15.75" customHeight="1">
      <c r="A631" s="145"/>
      <c r="B631" s="6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</row>
    <row r="632" ht="15.75" customHeight="1">
      <c r="A632" s="145"/>
      <c r="B632" s="6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</row>
    <row r="633" ht="15.75" customHeight="1">
      <c r="A633" s="145"/>
      <c r="B633" s="6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</row>
    <row r="634" ht="15.75" customHeight="1">
      <c r="A634" s="145"/>
      <c r="B634" s="6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</row>
    <row r="635" ht="15.75" customHeight="1">
      <c r="A635" s="145"/>
      <c r="B635" s="6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</row>
    <row r="636" ht="15.75" customHeight="1">
      <c r="A636" s="145"/>
      <c r="B636" s="6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</row>
    <row r="637" ht="15.75" customHeight="1">
      <c r="A637" s="145"/>
      <c r="B637" s="6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</row>
    <row r="638" ht="15.75" customHeight="1">
      <c r="A638" s="145"/>
      <c r="B638" s="6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</row>
    <row r="639" ht="15.75" customHeight="1">
      <c r="A639" s="145"/>
      <c r="B639" s="6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</row>
    <row r="640" ht="15.75" customHeight="1">
      <c r="A640" s="145"/>
      <c r="B640" s="6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</row>
    <row r="641" ht="15.75" customHeight="1">
      <c r="A641" s="145"/>
      <c r="B641" s="6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</row>
    <row r="642" ht="15.75" customHeight="1">
      <c r="A642" s="145"/>
      <c r="B642" s="6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</row>
    <row r="643" ht="15.75" customHeight="1">
      <c r="A643" s="145"/>
      <c r="B643" s="6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</row>
    <row r="644" ht="15.75" customHeight="1">
      <c r="A644" s="145"/>
      <c r="B644" s="6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</row>
    <row r="645" ht="15.75" customHeight="1">
      <c r="A645" s="145"/>
      <c r="B645" s="6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</row>
    <row r="646" ht="15.75" customHeight="1">
      <c r="A646" s="145"/>
      <c r="B646" s="6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</row>
    <row r="647" ht="15.75" customHeight="1">
      <c r="A647" s="145"/>
      <c r="B647" s="6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</row>
    <row r="648" ht="15.75" customHeight="1">
      <c r="A648" s="145"/>
      <c r="B648" s="6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</row>
    <row r="649" ht="15.75" customHeight="1">
      <c r="A649" s="145"/>
      <c r="B649" s="6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</row>
    <row r="650" ht="15.75" customHeight="1">
      <c r="A650" s="145"/>
      <c r="B650" s="6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</row>
    <row r="651" ht="15.75" customHeight="1">
      <c r="A651" s="145"/>
      <c r="B651" s="6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ht="15.75" customHeight="1">
      <c r="A652" s="145"/>
      <c r="B652" s="6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ht="15.75" customHeight="1">
      <c r="A653" s="145"/>
      <c r="B653" s="6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</row>
    <row r="654" ht="15.75" customHeight="1">
      <c r="A654" s="145"/>
      <c r="B654" s="6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</row>
    <row r="655" ht="15.75" customHeight="1">
      <c r="A655" s="145"/>
      <c r="B655" s="6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</row>
    <row r="656" ht="15.75" customHeight="1">
      <c r="A656" s="145"/>
      <c r="B656" s="6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</row>
    <row r="657" ht="15.75" customHeight="1">
      <c r="A657" s="145"/>
      <c r="B657" s="6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</row>
    <row r="658" ht="15.75" customHeight="1">
      <c r="A658" s="145"/>
      <c r="B658" s="6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</row>
    <row r="659" ht="15.75" customHeight="1">
      <c r="A659" s="145"/>
      <c r="B659" s="6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</row>
    <row r="660" ht="15.75" customHeight="1">
      <c r="A660" s="145"/>
      <c r="B660" s="6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</row>
    <row r="661" ht="15.75" customHeight="1">
      <c r="A661" s="145"/>
      <c r="B661" s="6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</row>
    <row r="662" ht="15.75" customHeight="1">
      <c r="A662" s="145"/>
      <c r="B662" s="6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</row>
    <row r="663" ht="15.75" customHeight="1">
      <c r="A663" s="145"/>
      <c r="B663" s="6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</row>
    <row r="664" ht="15.75" customHeight="1">
      <c r="A664" s="145"/>
      <c r="B664" s="6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</row>
    <row r="665" ht="15.75" customHeight="1">
      <c r="A665" s="145"/>
      <c r="B665" s="6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</row>
    <row r="666" ht="15.75" customHeight="1">
      <c r="A666" s="145"/>
      <c r="B666" s="6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</row>
    <row r="667" ht="15.75" customHeight="1">
      <c r="A667" s="145"/>
      <c r="B667" s="6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</row>
    <row r="668" ht="15.75" customHeight="1">
      <c r="A668" s="145"/>
      <c r="B668" s="6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</row>
    <row r="669" ht="15.75" customHeight="1">
      <c r="A669" s="145"/>
      <c r="B669" s="6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</row>
    <row r="670" ht="15.75" customHeight="1">
      <c r="A670" s="145"/>
      <c r="B670" s="6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</row>
    <row r="671" ht="15.75" customHeight="1">
      <c r="A671" s="145"/>
      <c r="B671" s="6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</row>
    <row r="672" ht="15.75" customHeight="1">
      <c r="A672" s="145"/>
      <c r="B672" s="6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</row>
    <row r="673" ht="15.75" customHeight="1">
      <c r="A673" s="145"/>
      <c r="B673" s="6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</row>
    <row r="674" ht="15.75" customHeight="1">
      <c r="A674" s="145"/>
      <c r="B674" s="6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</row>
    <row r="675" ht="15.75" customHeight="1">
      <c r="A675" s="145"/>
      <c r="B675" s="6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</row>
    <row r="676" ht="15.75" customHeight="1">
      <c r="A676" s="145"/>
      <c r="B676" s="6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</row>
    <row r="677" ht="15.75" customHeight="1">
      <c r="A677" s="145"/>
      <c r="B677" s="6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</row>
    <row r="678" ht="15.75" customHeight="1">
      <c r="A678" s="145"/>
      <c r="B678" s="6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</row>
    <row r="679" ht="15.75" customHeight="1">
      <c r="A679" s="145"/>
      <c r="B679" s="6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</row>
    <row r="680" ht="15.75" customHeight="1">
      <c r="A680" s="145"/>
      <c r="B680" s="6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</row>
    <row r="681" ht="15.75" customHeight="1">
      <c r="A681" s="145"/>
      <c r="B681" s="6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</row>
    <row r="682" ht="15.75" customHeight="1">
      <c r="A682" s="145"/>
      <c r="B682" s="6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</row>
    <row r="683" ht="15.75" customHeight="1">
      <c r="A683" s="145"/>
      <c r="B683" s="6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</row>
    <row r="684" ht="15.75" customHeight="1">
      <c r="A684" s="145"/>
      <c r="B684" s="6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</row>
    <row r="685" ht="15.75" customHeight="1">
      <c r="A685" s="145"/>
      <c r="B685" s="6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</row>
    <row r="686" ht="15.75" customHeight="1">
      <c r="A686" s="145"/>
      <c r="B686" s="6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</row>
    <row r="687" ht="15.75" customHeight="1">
      <c r="A687" s="145"/>
      <c r="B687" s="6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</row>
    <row r="688" ht="15.75" customHeight="1">
      <c r="A688" s="145"/>
      <c r="B688" s="6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</row>
    <row r="689" ht="15.75" customHeight="1">
      <c r="A689" s="145"/>
      <c r="B689" s="6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</row>
    <row r="690" ht="15.75" customHeight="1">
      <c r="A690" s="145"/>
      <c r="B690" s="6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</row>
    <row r="691" ht="15.75" customHeight="1">
      <c r="A691" s="145"/>
      <c r="B691" s="6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</row>
    <row r="692" ht="15.75" customHeight="1">
      <c r="A692" s="145"/>
      <c r="B692" s="6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</row>
    <row r="693" ht="15.75" customHeight="1">
      <c r="A693" s="145"/>
      <c r="B693" s="6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</row>
    <row r="694" ht="15.75" customHeight="1">
      <c r="A694" s="145"/>
      <c r="B694" s="6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</row>
    <row r="695" ht="15.75" customHeight="1">
      <c r="A695" s="145"/>
      <c r="B695" s="6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</row>
    <row r="696" ht="15.75" customHeight="1">
      <c r="A696" s="145"/>
      <c r="B696" s="6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</row>
    <row r="697" ht="15.75" customHeight="1">
      <c r="A697" s="145"/>
      <c r="B697" s="6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</row>
    <row r="698" ht="15.75" customHeight="1">
      <c r="A698" s="145"/>
      <c r="B698" s="6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</row>
    <row r="699" ht="15.75" customHeight="1">
      <c r="A699" s="145"/>
      <c r="B699" s="6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</row>
    <row r="700" ht="15.75" customHeight="1">
      <c r="A700" s="145"/>
      <c r="B700" s="6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</row>
    <row r="701" ht="15.75" customHeight="1">
      <c r="A701" s="145"/>
      <c r="B701" s="6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ht="15.75" customHeight="1">
      <c r="A702" s="145"/>
      <c r="B702" s="6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ht="15.75" customHeight="1">
      <c r="A703" s="145"/>
      <c r="B703" s="6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</row>
    <row r="704" ht="15.75" customHeight="1">
      <c r="A704" s="145"/>
      <c r="B704" s="6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</row>
    <row r="705" ht="15.75" customHeight="1">
      <c r="A705" s="145"/>
      <c r="B705" s="6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</row>
    <row r="706" ht="15.75" customHeight="1">
      <c r="A706" s="145"/>
      <c r="B706" s="6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</row>
    <row r="707" ht="15.75" customHeight="1">
      <c r="A707" s="145"/>
      <c r="B707" s="6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</row>
    <row r="708" ht="15.75" customHeight="1">
      <c r="A708" s="145"/>
      <c r="B708" s="6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</row>
    <row r="709" ht="15.75" customHeight="1">
      <c r="A709" s="145"/>
      <c r="B709" s="6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</row>
    <row r="710" ht="15.75" customHeight="1">
      <c r="A710" s="145"/>
      <c r="B710" s="6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</row>
    <row r="711" ht="15.75" customHeight="1">
      <c r="A711" s="145"/>
      <c r="B711" s="6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</row>
    <row r="712" ht="15.75" customHeight="1">
      <c r="A712" s="145"/>
      <c r="B712" s="6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</row>
    <row r="713" ht="15.75" customHeight="1">
      <c r="A713" s="145"/>
      <c r="B713" s="6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</row>
    <row r="714" ht="15.75" customHeight="1">
      <c r="A714" s="145"/>
      <c r="B714" s="6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</row>
    <row r="715" ht="15.75" customHeight="1">
      <c r="A715" s="145"/>
      <c r="B715" s="6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</row>
    <row r="716" ht="15.75" customHeight="1">
      <c r="A716" s="145"/>
      <c r="B716" s="6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</row>
    <row r="717" ht="15.75" customHeight="1">
      <c r="A717" s="145"/>
      <c r="B717" s="6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</row>
    <row r="718" ht="15.75" customHeight="1">
      <c r="A718" s="145"/>
      <c r="B718" s="6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</row>
    <row r="719" ht="15.75" customHeight="1">
      <c r="A719" s="145"/>
      <c r="B719" s="6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</row>
    <row r="720" ht="15.75" customHeight="1">
      <c r="A720" s="145"/>
      <c r="B720" s="6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</row>
    <row r="721" ht="15.75" customHeight="1">
      <c r="A721" s="145"/>
      <c r="B721" s="6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</row>
    <row r="722" ht="15.75" customHeight="1">
      <c r="A722" s="145"/>
      <c r="B722" s="6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</row>
    <row r="723" ht="15.75" customHeight="1">
      <c r="A723" s="145"/>
      <c r="B723" s="6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</row>
    <row r="724" ht="15.75" customHeight="1">
      <c r="A724" s="145"/>
      <c r="B724" s="6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</row>
    <row r="725" ht="15.75" customHeight="1">
      <c r="A725" s="145"/>
      <c r="B725" s="6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</row>
    <row r="726" ht="15.75" customHeight="1">
      <c r="A726" s="145"/>
      <c r="B726" s="6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</row>
    <row r="727" ht="15.75" customHeight="1">
      <c r="A727" s="145"/>
      <c r="B727" s="6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</row>
    <row r="728" ht="15.75" customHeight="1">
      <c r="A728" s="145"/>
      <c r="B728" s="6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</row>
    <row r="729" ht="15.75" customHeight="1">
      <c r="A729" s="145"/>
      <c r="B729" s="6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</row>
    <row r="730" ht="15.75" customHeight="1">
      <c r="A730" s="145"/>
      <c r="B730" s="6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</row>
    <row r="731" ht="15.75" customHeight="1">
      <c r="A731" s="145"/>
      <c r="B731" s="6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</row>
    <row r="732" ht="15.75" customHeight="1">
      <c r="A732" s="145"/>
      <c r="B732" s="6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</row>
    <row r="733" ht="15.75" customHeight="1">
      <c r="A733" s="145"/>
      <c r="B733" s="6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</row>
    <row r="734" ht="15.75" customHeight="1">
      <c r="A734" s="145"/>
      <c r="B734" s="6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</row>
    <row r="735" ht="15.75" customHeight="1">
      <c r="A735" s="145"/>
      <c r="B735" s="6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</row>
    <row r="736" ht="15.75" customHeight="1">
      <c r="A736" s="145"/>
      <c r="B736" s="6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</row>
    <row r="737" ht="15.75" customHeight="1">
      <c r="A737" s="145"/>
      <c r="B737" s="6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</row>
    <row r="738" ht="15.75" customHeight="1">
      <c r="A738" s="145"/>
      <c r="B738" s="6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</row>
    <row r="739" ht="15.75" customHeight="1">
      <c r="A739" s="145"/>
      <c r="B739" s="6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</row>
    <row r="740" ht="15.75" customHeight="1">
      <c r="A740" s="145"/>
      <c r="B740" s="6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</row>
    <row r="741" ht="15.75" customHeight="1">
      <c r="A741" s="145"/>
      <c r="B741" s="6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</row>
    <row r="742" ht="15.75" customHeight="1">
      <c r="A742" s="145"/>
      <c r="B742" s="6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</row>
    <row r="743" ht="15.75" customHeight="1">
      <c r="A743" s="145"/>
      <c r="B743" s="6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</row>
    <row r="744" ht="15.75" customHeight="1">
      <c r="A744" s="145"/>
      <c r="B744" s="6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</row>
    <row r="745" ht="15.75" customHeight="1">
      <c r="A745" s="145"/>
      <c r="B745" s="6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</row>
    <row r="746" ht="15.75" customHeight="1">
      <c r="A746" s="145"/>
      <c r="B746" s="6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</row>
    <row r="747" ht="15.75" customHeight="1">
      <c r="A747" s="145"/>
      <c r="B747" s="6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</row>
    <row r="748" ht="15.75" customHeight="1">
      <c r="A748" s="145"/>
      <c r="B748" s="6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</row>
    <row r="749" ht="15.75" customHeight="1">
      <c r="A749" s="145"/>
      <c r="B749" s="6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</row>
    <row r="750" ht="15.75" customHeight="1">
      <c r="A750" s="145"/>
      <c r="B750" s="6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</row>
    <row r="751" ht="15.75" customHeight="1">
      <c r="A751" s="145"/>
      <c r="B751" s="6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ht="15.75" customHeight="1">
      <c r="A752" s="145"/>
      <c r="B752" s="6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ht="15.75" customHeight="1">
      <c r="A753" s="145"/>
      <c r="B753" s="6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</row>
    <row r="754" ht="15.75" customHeight="1">
      <c r="A754" s="145"/>
      <c r="B754" s="6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</row>
    <row r="755" ht="15.75" customHeight="1">
      <c r="A755" s="145"/>
      <c r="B755" s="6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</row>
    <row r="756" ht="15.75" customHeight="1">
      <c r="A756" s="145"/>
      <c r="B756" s="6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</row>
    <row r="757" ht="15.75" customHeight="1">
      <c r="A757" s="145"/>
      <c r="B757" s="6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</row>
    <row r="758" ht="15.75" customHeight="1">
      <c r="A758" s="145"/>
      <c r="B758" s="6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</row>
    <row r="759" ht="15.75" customHeight="1">
      <c r="A759" s="145"/>
      <c r="B759" s="6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</row>
    <row r="760" ht="15.75" customHeight="1">
      <c r="A760" s="145"/>
      <c r="B760" s="6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</row>
    <row r="761" ht="15.75" customHeight="1">
      <c r="A761" s="145"/>
      <c r="B761" s="6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</row>
    <row r="762" ht="15.75" customHeight="1">
      <c r="A762" s="145"/>
      <c r="B762" s="6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</row>
    <row r="763" ht="15.75" customHeight="1">
      <c r="A763" s="145"/>
      <c r="B763" s="6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</row>
    <row r="764" ht="15.75" customHeight="1">
      <c r="A764" s="145"/>
      <c r="B764" s="6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</row>
    <row r="765" ht="15.75" customHeight="1">
      <c r="A765" s="145"/>
      <c r="B765" s="6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</row>
    <row r="766" ht="15.75" customHeight="1">
      <c r="A766" s="145"/>
      <c r="B766" s="6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</row>
    <row r="767" ht="15.75" customHeight="1">
      <c r="A767" s="145"/>
      <c r="B767" s="6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</row>
    <row r="768" ht="15.75" customHeight="1">
      <c r="A768" s="145"/>
      <c r="B768" s="6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</row>
    <row r="769" ht="15.75" customHeight="1">
      <c r="A769" s="145"/>
      <c r="B769" s="6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</row>
    <row r="770" ht="15.75" customHeight="1">
      <c r="A770" s="145"/>
      <c r="B770" s="6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</row>
    <row r="771" ht="15.75" customHeight="1">
      <c r="A771" s="145"/>
      <c r="B771" s="6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</row>
    <row r="772" ht="15.75" customHeight="1">
      <c r="A772" s="145"/>
      <c r="B772" s="6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</row>
    <row r="773" ht="15.75" customHeight="1">
      <c r="A773" s="145"/>
      <c r="B773" s="6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</row>
    <row r="774" ht="15.75" customHeight="1">
      <c r="A774" s="145"/>
      <c r="B774" s="6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</row>
    <row r="775" ht="15.75" customHeight="1">
      <c r="A775" s="145"/>
      <c r="B775" s="6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</row>
    <row r="776" ht="15.75" customHeight="1">
      <c r="A776" s="145"/>
      <c r="B776" s="6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</row>
    <row r="777" ht="15.75" customHeight="1">
      <c r="A777" s="145"/>
      <c r="B777" s="6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</row>
    <row r="778" ht="15.75" customHeight="1">
      <c r="A778" s="145"/>
      <c r="B778" s="6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</row>
    <row r="779" ht="15.75" customHeight="1">
      <c r="A779" s="145"/>
      <c r="B779" s="6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</row>
    <row r="780" ht="15.75" customHeight="1">
      <c r="A780" s="145"/>
      <c r="B780" s="6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</row>
    <row r="781" ht="15.75" customHeight="1">
      <c r="A781" s="145"/>
      <c r="B781" s="6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</row>
    <row r="782" ht="15.75" customHeight="1">
      <c r="A782" s="145"/>
      <c r="B782" s="6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</row>
    <row r="783" ht="15.75" customHeight="1">
      <c r="A783" s="145"/>
      <c r="B783" s="6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</row>
    <row r="784" ht="15.75" customHeight="1">
      <c r="A784" s="145"/>
      <c r="B784" s="6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</row>
    <row r="785" ht="15.75" customHeight="1">
      <c r="A785" s="145"/>
      <c r="B785" s="6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</row>
    <row r="786" ht="15.75" customHeight="1">
      <c r="A786" s="145"/>
      <c r="B786" s="6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</row>
    <row r="787" ht="15.75" customHeight="1">
      <c r="A787" s="145"/>
      <c r="B787" s="6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</row>
    <row r="788" ht="15.75" customHeight="1">
      <c r="A788" s="145"/>
      <c r="B788" s="6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</row>
    <row r="789" ht="15.75" customHeight="1">
      <c r="A789" s="145"/>
      <c r="B789" s="6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</row>
    <row r="790" ht="15.75" customHeight="1">
      <c r="A790" s="145"/>
      <c r="B790" s="6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</row>
    <row r="791" ht="15.75" customHeight="1">
      <c r="A791" s="145"/>
      <c r="B791" s="6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</row>
    <row r="792" ht="15.75" customHeight="1">
      <c r="A792" s="145"/>
      <c r="B792" s="6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</row>
    <row r="793" ht="15.75" customHeight="1">
      <c r="A793" s="145"/>
      <c r="B793" s="6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</row>
    <row r="794" ht="15.75" customHeight="1">
      <c r="A794" s="145"/>
      <c r="B794" s="6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</row>
    <row r="795" ht="15.75" customHeight="1">
      <c r="A795" s="145"/>
      <c r="B795" s="6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</row>
    <row r="796" ht="15.75" customHeight="1">
      <c r="A796" s="145"/>
      <c r="B796" s="6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</row>
    <row r="797" ht="15.75" customHeight="1">
      <c r="A797" s="145"/>
      <c r="B797" s="6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</row>
    <row r="798" ht="15.75" customHeight="1">
      <c r="A798" s="145"/>
      <c r="B798" s="6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</row>
    <row r="799" ht="15.75" customHeight="1">
      <c r="A799" s="145"/>
      <c r="B799" s="6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</row>
    <row r="800" ht="15.75" customHeight="1">
      <c r="A800" s="145"/>
      <c r="B800" s="6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</row>
    <row r="801" ht="15.75" customHeight="1">
      <c r="A801" s="145"/>
      <c r="B801" s="6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</row>
    <row r="802" ht="15.75" customHeight="1">
      <c r="A802" s="145"/>
      <c r="B802" s="6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</row>
    <row r="803" ht="15.75" customHeight="1">
      <c r="A803" s="145"/>
      <c r="B803" s="6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</row>
    <row r="804" ht="15.75" customHeight="1">
      <c r="A804" s="145"/>
      <c r="B804" s="6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</row>
    <row r="805" ht="15.75" customHeight="1">
      <c r="A805" s="145"/>
      <c r="B805" s="6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</row>
    <row r="806" ht="15.75" customHeight="1">
      <c r="A806" s="145"/>
      <c r="B806" s="6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</row>
    <row r="807" ht="15.75" customHeight="1">
      <c r="A807" s="145"/>
      <c r="B807" s="6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</row>
    <row r="808" ht="15.75" customHeight="1">
      <c r="A808" s="145"/>
      <c r="B808" s="6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</row>
    <row r="809" ht="15.75" customHeight="1">
      <c r="A809" s="145"/>
      <c r="B809" s="6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</row>
    <row r="810" ht="15.75" customHeight="1">
      <c r="A810" s="145"/>
      <c r="B810" s="6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</row>
    <row r="811" ht="15.75" customHeight="1">
      <c r="A811" s="145"/>
      <c r="B811" s="6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</row>
    <row r="812" ht="15.75" customHeight="1">
      <c r="A812" s="145"/>
      <c r="B812" s="6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</row>
    <row r="813" ht="15.75" customHeight="1">
      <c r="A813" s="145"/>
      <c r="B813" s="6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</row>
    <row r="814" ht="15.75" customHeight="1">
      <c r="A814" s="145"/>
      <c r="B814" s="6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</row>
    <row r="815" ht="15.75" customHeight="1">
      <c r="A815" s="145"/>
      <c r="B815" s="6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</row>
    <row r="816" ht="15.75" customHeight="1">
      <c r="A816" s="145"/>
      <c r="B816" s="6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</row>
    <row r="817" ht="15.75" customHeight="1">
      <c r="A817" s="145"/>
      <c r="B817" s="6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</row>
    <row r="818" ht="15.75" customHeight="1">
      <c r="A818" s="145"/>
      <c r="B818" s="6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</row>
    <row r="819" ht="15.75" customHeight="1">
      <c r="A819" s="145"/>
      <c r="B819" s="6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</row>
    <row r="820" ht="15.75" customHeight="1">
      <c r="A820" s="145"/>
      <c r="B820" s="6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</row>
    <row r="821" ht="15.75" customHeight="1">
      <c r="A821" s="145"/>
      <c r="B821" s="6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</row>
    <row r="822" ht="15.75" customHeight="1">
      <c r="A822" s="145"/>
      <c r="B822" s="6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</row>
    <row r="823" ht="15.75" customHeight="1">
      <c r="A823" s="145"/>
      <c r="B823" s="6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</row>
    <row r="824" ht="15.75" customHeight="1">
      <c r="A824" s="145"/>
      <c r="B824" s="6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</row>
    <row r="825" ht="15.75" customHeight="1">
      <c r="A825" s="145"/>
      <c r="B825" s="6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</row>
    <row r="826" ht="15.75" customHeight="1">
      <c r="A826" s="145"/>
      <c r="B826" s="6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</row>
    <row r="827" ht="15.75" customHeight="1">
      <c r="A827" s="145"/>
      <c r="B827" s="6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</row>
    <row r="828" ht="15.75" customHeight="1">
      <c r="A828" s="145"/>
      <c r="B828" s="6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</row>
    <row r="829" ht="15.75" customHeight="1">
      <c r="A829" s="145"/>
      <c r="B829" s="6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</row>
    <row r="830" ht="15.75" customHeight="1">
      <c r="A830" s="145"/>
      <c r="B830" s="6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</row>
    <row r="831" ht="15.75" customHeight="1">
      <c r="A831" s="145"/>
      <c r="B831" s="6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</row>
    <row r="832" ht="15.75" customHeight="1">
      <c r="A832" s="145"/>
      <c r="B832" s="6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</row>
    <row r="833" ht="15.75" customHeight="1">
      <c r="A833" s="145"/>
      <c r="B833" s="6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</row>
    <row r="834" ht="15.75" customHeight="1">
      <c r="A834" s="145"/>
      <c r="B834" s="6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</row>
    <row r="835" ht="15.75" customHeight="1">
      <c r="A835" s="145"/>
      <c r="B835" s="6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</row>
    <row r="836" ht="15.75" customHeight="1">
      <c r="A836" s="145"/>
      <c r="B836" s="6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</row>
    <row r="837" ht="15.75" customHeight="1">
      <c r="A837" s="145"/>
      <c r="B837" s="6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</row>
    <row r="838" ht="15.75" customHeight="1">
      <c r="A838" s="145"/>
      <c r="B838" s="6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</row>
    <row r="839" ht="15.75" customHeight="1">
      <c r="A839" s="145"/>
      <c r="B839" s="6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</row>
    <row r="840" ht="15.75" customHeight="1">
      <c r="A840" s="145"/>
      <c r="B840" s="6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</row>
    <row r="841" ht="15.75" customHeight="1">
      <c r="A841" s="145"/>
      <c r="B841" s="6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</row>
    <row r="842" ht="15.75" customHeight="1">
      <c r="A842" s="145"/>
      <c r="B842" s="6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</row>
    <row r="843" ht="15.75" customHeight="1">
      <c r="A843" s="145"/>
      <c r="B843" s="6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</row>
    <row r="844" ht="15.75" customHeight="1">
      <c r="A844" s="145"/>
      <c r="B844" s="6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</row>
    <row r="845" ht="15.75" customHeight="1">
      <c r="A845" s="145"/>
      <c r="B845" s="6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</row>
    <row r="846" ht="15.75" customHeight="1">
      <c r="A846" s="145"/>
      <c r="B846" s="6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</row>
    <row r="847" ht="15.75" customHeight="1">
      <c r="A847" s="145"/>
      <c r="B847" s="6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</row>
    <row r="848" ht="15.75" customHeight="1">
      <c r="A848" s="145"/>
      <c r="B848" s="6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</row>
    <row r="849" ht="15.75" customHeight="1">
      <c r="A849" s="145"/>
      <c r="B849" s="6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</row>
    <row r="850" ht="15.75" customHeight="1">
      <c r="A850" s="145"/>
      <c r="B850" s="6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</row>
    <row r="851" ht="15.75" customHeight="1">
      <c r="A851" s="145"/>
      <c r="B851" s="6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</row>
    <row r="852" ht="15.75" customHeight="1">
      <c r="A852" s="145"/>
      <c r="B852" s="6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</row>
    <row r="853" ht="15.75" customHeight="1">
      <c r="A853" s="145"/>
      <c r="B853" s="6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</row>
    <row r="854" ht="15.75" customHeight="1">
      <c r="A854" s="145"/>
      <c r="B854" s="6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</row>
    <row r="855" ht="15.75" customHeight="1">
      <c r="A855" s="145"/>
      <c r="B855" s="6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</row>
    <row r="856" ht="15.75" customHeight="1">
      <c r="A856" s="145"/>
      <c r="B856" s="6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</row>
    <row r="857" ht="15.75" customHeight="1">
      <c r="A857" s="145"/>
      <c r="B857" s="6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</row>
    <row r="858" ht="15.75" customHeight="1">
      <c r="A858" s="145"/>
      <c r="B858" s="6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</row>
    <row r="859" ht="15.75" customHeight="1">
      <c r="A859" s="145"/>
      <c r="B859" s="6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</row>
    <row r="860" ht="15.75" customHeight="1">
      <c r="A860" s="145"/>
      <c r="B860" s="6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</row>
    <row r="861" ht="15.75" customHeight="1">
      <c r="A861" s="145"/>
      <c r="B861" s="6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</row>
    <row r="862" ht="15.75" customHeight="1">
      <c r="A862" s="145"/>
      <c r="B862" s="6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</row>
    <row r="863" ht="15.75" customHeight="1">
      <c r="A863" s="145"/>
      <c r="B863" s="6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</row>
    <row r="864" ht="15.75" customHeight="1">
      <c r="A864" s="145"/>
      <c r="B864" s="6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</row>
    <row r="865" ht="15.75" customHeight="1">
      <c r="A865" s="145"/>
      <c r="B865" s="6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</row>
    <row r="866" ht="15.75" customHeight="1">
      <c r="A866" s="145"/>
      <c r="B866" s="6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</row>
    <row r="867" ht="15.75" customHeight="1">
      <c r="A867" s="145"/>
      <c r="B867" s="6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</row>
    <row r="868" ht="15.75" customHeight="1">
      <c r="A868" s="145"/>
      <c r="B868" s="6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</row>
    <row r="869" ht="15.75" customHeight="1">
      <c r="A869" s="145"/>
      <c r="B869" s="6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</row>
    <row r="870" ht="15.75" customHeight="1">
      <c r="A870" s="145"/>
      <c r="B870" s="6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</row>
    <row r="871" ht="15.75" customHeight="1">
      <c r="A871" s="145"/>
      <c r="B871" s="6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</row>
    <row r="872" ht="15.75" customHeight="1">
      <c r="A872" s="145"/>
      <c r="B872" s="6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</row>
    <row r="873" ht="15.75" customHeight="1">
      <c r="A873" s="145"/>
      <c r="B873" s="6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</row>
    <row r="874" ht="15.75" customHeight="1">
      <c r="A874" s="145"/>
      <c r="B874" s="6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</row>
    <row r="875" ht="15.75" customHeight="1">
      <c r="A875" s="145"/>
      <c r="B875" s="6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</row>
    <row r="876" ht="15.75" customHeight="1">
      <c r="A876" s="145"/>
      <c r="B876" s="6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</row>
    <row r="877" ht="15.75" customHeight="1">
      <c r="A877" s="145"/>
      <c r="B877" s="6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</row>
    <row r="878" ht="15.75" customHeight="1">
      <c r="A878" s="145"/>
      <c r="B878" s="6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</row>
    <row r="879" ht="15.75" customHeight="1">
      <c r="A879" s="145"/>
      <c r="B879" s="6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</row>
    <row r="880" ht="15.75" customHeight="1">
      <c r="A880" s="145"/>
      <c r="B880" s="6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</row>
    <row r="881" ht="15.75" customHeight="1">
      <c r="A881" s="145"/>
      <c r="B881" s="6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</row>
    <row r="882" ht="15.75" customHeight="1">
      <c r="A882" s="145"/>
      <c r="B882" s="6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</row>
    <row r="883" ht="15.75" customHeight="1">
      <c r="A883" s="145"/>
      <c r="B883" s="6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</row>
    <row r="884" ht="15.75" customHeight="1">
      <c r="A884" s="145"/>
      <c r="B884" s="6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</row>
    <row r="885" ht="15.75" customHeight="1">
      <c r="A885" s="145"/>
      <c r="B885" s="6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</row>
    <row r="886" ht="15.75" customHeight="1">
      <c r="A886" s="145"/>
      <c r="B886" s="6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</row>
    <row r="887" ht="15.75" customHeight="1">
      <c r="A887" s="145"/>
      <c r="B887" s="6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</row>
    <row r="888" ht="15.75" customHeight="1">
      <c r="A888" s="145"/>
      <c r="B888" s="6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</row>
    <row r="889" ht="15.75" customHeight="1">
      <c r="A889" s="145"/>
      <c r="B889" s="6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</row>
    <row r="890" ht="15.75" customHeight="1">
      <c r="A890" s="145"/>
      <c r="B890" s="6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</row>
    <row r="891" ht="15.75" customHeight="1">
      <c r="A891" s="145"/>
      <c r="B891" s="6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</row>
    <row r="892" ht="15.75" customHeight="1">
      <c r="A892" s="145"/>
      <c r="B892" s="6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</row>
    <row r="893" ht="15.75" customHeight="1">
      <c r="A893" s="145"/>
      <c r="B893" s="6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</row>
    <row r="894" ht="15.75" customHeight="1">
      <c r="A894" s="145"/>
      <c r="B894" s="6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</row>
    <row r="895" ht="15.75" customHeight="1">
      <c r="A895" s="145"/>
      <c r="B895" s="6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</row>
    <row r="896" ht="15.75" customHeight="1">
      <c r="A896" s="145"/>
      <c r="B896" s="6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</row>
    <row r="897" ht="15.75" customHeight="1">
      <c r="A897" s="145"/>
      <c r="B897" s="6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</row>
    <row r="898" ht="15.75" customHeight="1">
      <c r="A898" s="145"/>
      <c r="B898" s="6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</row>
    <row r="899" ht="15.75" customHeight="1">
      <c r="A899" s="145"/>
      <c r="B899" s="6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</row>
    <row r="900" ht="15.75" customHeight="1">
      <c r="A900" s="145"/>
      <c r="B900" s="6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</row>
    <row r="901" ht="15.75" customHeight="1">
      <c r="A901" s="145"/>
      <c r="B901" s="6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</row>
    <row r="902" ht="15.75" customHeight="1">
      <c r="A902" s="145"/>
      <c r="B902" s="6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</row>
    <row r="903" ht="15.75" customHeight="1">
      <c r="A903" s="145"/>
      <c r="B903" s="6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</row>
    <row r="904" ht="15.75" customHeight="1">
      <c r="A904" s="145"/>
      <c r="B904" s="6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</row>
    <row r="905" ht="15.75" customHeight="1">
      <c r="A905" s="145"/>
      <c r="B905" s="6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</row>
    <row r="906" ht="15.75" customHeight="1">
      <c r="A906" s="145"/>
      <c r="B906" s="6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</row>
    <row r="907" ht="15.75" customHeight="1">
      <c r="A907" s="145"/>
      <c r="B907" s="6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</row>
    <row r="908" ht="15.75" customHeight="1">
      <c r="A908" s="145"/>
      <c r="B908" s="6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</row>
    <row r="909" ht="15.75" customHeight="1">
      <c r="A909" s="145"/>
      <c r="B909" s="6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</row>
    <row r="910" ht="15.75" customHeight="1">
      <c r="A910" s="145"/>
      <c r="B910" s="6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</row>
    <row r="911" ht="15.75" customHeight="1">
      <c r="A911" s="145"/>
      <c r="B911" s="6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</row>
    <row r="912" ht="15.75" customHeight="1">
      <c r="A912" s="145"/>
      <c r="B912" s="6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</row>
    <row r="913" ht="15.75" customHeight="1">
      <c r="A913" s="145"/>
      <c r="B913" s="6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</row>
    <row r="914" ht="15.75" customHeight="1">
      <c r="A914" s="145"/>
      <c r="B914" s="6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</row>
    <row r="915" ht="15.75" customHeight="1">
      <c r="A915" s="145"/>
      <c r="B915" s="6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</row>
    <row r="916" ht="15.75" customHeight="1">
      <c r="A916" s="145"/>
      <c r="B916" s="6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</row>
    <row r="917" ht="15.75" customHeight="1">
      <c r="A917" s="145"/>
      <c r="B917" s="6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</row>
    <row r="918" ht="15.75" customHeight="1">
      <c r="A918" s="145"/>
      <c r="B918" s="6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</row>
    <row r="919" ht="15.75" customHeight="1">
      <c r="A919" s="145"/>
      <c r="B919" s="6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</row>
    <row r="920" ht="15.75" customHeight="1">
      <c r="A920" s="145"/>
      <c r="B920" s="6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</row>
    <row r="921" ht="15.75" customHeight="1">
      <c r="A921" s="145"/>
      <c r="B921" s="6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</row>
    <row r="922" ht="15.75" customHeight="1">
      <c r="A922" s="145"/>
      <c r="B922" s="6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</row>
    <row r="923" ht="15.75" customHeight="1">
      <c r="A923" s="145"/>
      <c r="B923" s="6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</row>
    <row r="924" ht="15.75" customHeight="1">
      <c r="A924" s="145"/>
      <c r="B924" s="6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</row>
    <row r="925" ht="15.75" customHeight="1">
      <c r="A925" s="145"/>
      <c r="B925" s="6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</row>
    <row r="926" ht="15.75" customHeight="1">
      <c r="A926" s="145"/>
      <c r="B926" s="6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</row>
    <row r="927" ht="15.75" customHeight="1">
      <c r="A927" s="145"/>
      <c r="B927" s="6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</row>
    <row r="928" ht="15.75" customHeight="1">
      <c r="A928" s="145"/>
      <c r="B928" s="6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</row>
    <row r="929" ht="15.75" customHeight="1">
      <c r="A929" s="145"/>
      <c r="B929" s="6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</row>
    <row r="930" ht="15.75" customHeight="1">
      <c r="A930" s="145"/>
      <c r="B930" s="6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</row>
    <row r="931" ht="15.75" customHeight="1">
      <c r="A931" s="145"/>
      <c r="B931" s="6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</row>
    <row r="932" ht="15.75" customHeight="1">
      <c r="A932" s="145"/>
      <c r="B932" s="6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</row>
    <row r="933" ht="15.75" customHeight="1">
      <c r="A933" s="145"/>
      <c r="B933" s="6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</row>
    <row r="934" ht="15.75" customHeight="1">
      <c r="A934" s="145"/>
      <c r="B934" s="6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</row>
    <row r="935" ht="15.75" customHeight="1">
      <c r="A935" s="145"/>
      <c r="B935" s="6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</row>
    <row r="936" ht="15.75" customHeight="1">
      <c r="A936" s="145"/>
      <c r="B936" s="6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</row>
    <row r="937" ht="15.75" customHeight="1">
      <c r="A937" s="145"/>
      <c r="B937" s="6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</row>
    <row r="938" ht="15.75" customHeight="1">
      <c r="A938" s="145"/>
      <c r="B938" s="6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</row>
    <row r="939" ht="15.75" customHeight="1">
      <c r="A939" s="145"/>
      <c r="B939" s="6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</row>
    <row r="940" ht="15.75" customHeight="1">
      <c r="A940" s="145"/>
      <c r="B940" s="6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</row>
    <row r="941" ht="15.75" customHeight="1">
      <c r="A941" s="145"/>
      <c r="B941" s="6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</row>
    <row r="942" ht="15.75" customHeight="1">
      <c r="A942" s="145"/>
      <c r="B942" s="6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</row>
    <row r="943" ht="15.75" customHeight="1">
      <c r="A943" s="145"/>
      <c r="B943" s="6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</row>
    <row r="944" ht="15.75" customHeight="1">
      <c r="A944" s="145"/>
      <c r="B944" s="6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</row>
    <row r="945" ht="15.75" customHeight="1">
      <c r="A945" s="145"/>
      <c r="B945" s="6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</row>
    <row r="946" ht="15.75" customHeight="1">
      <c r="A946" s="145"/>
      <c r="B946" s="6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</row>
    <row r="947" ht="15.75" customHeight="1">
      <c r="A947" s="145"/>
      <c r="B947" s="6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</row>
    <row r="948" ht="15.75" customHeight="1">
      <c r="A948" s="145"/>
      <c r="B948" s="6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</row>
    <row r="949" ht="15.75" customHeight="1">
      <c r="A949" s="145"/>
      <c r="B949" s="6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</row>
    <row r="950" ht="15.75" customHeight="1">
      <c r="A950" s="145"/>
      <c r="B950" s="6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</row>
    <row r="951" ht="15.75" customHeight="1">
      <c r="A951" s="145"/>
      <c r="B951" s="6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</row>
    <row r="952" ht="15.75" customHeight="1">
      <c r="A952" s="145"/>
      <c r="B952" s="6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</row>
    <row r="953" ht="15.75" customHeight="1">
      <c r="A953" s="145"/>
      <c r="B953" s="6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</row>
    <row r="954" ht="15.75" customHeight="1">
      <c r="A954" s="145"/>
      <c r="B954" s="6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</row>
    <row r="955" ht="15.75" customHeight="1">
      <c r="A955" s="145"/>
      <c r="B955" s="6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</row>
    <row r="956" ht="15.75" customHeight="1">
      <c r="A956" s="145"/>
      <c r="B956" s="6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</row>
    <row r="957" ht="15.75" customHeight="1">
      <c r="A957" s="145"/>
      <c r="B957" s="6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</row>
    <row r="958" ht="15.75" customHeight="1">
      <c r="A958" s="145"/>
      <c r="B958" s="6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</row>
    <row r="959" ht="15.75" customHeight="1">
      <c r="A959" s="145"/>
      <c r="B959" s="6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</row>
    <row r="960" ht="15.75" customHeight="1">
      <c r="A960" s="145"/>
      <c r="B960" s="6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</row>
    <row r="961" ht="15.75" customHeight="1">
      <c r="A961" s="145"/>
      <c r="B961" s="6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</row>
    <row r="962" ht="15.75" customHeight="1">
      <c r="A962" s="145"/>
      <c r="B962" s="6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</row>
    <row r="963" ht="15.75" customHeight="1">
      <c r="A963" s="145"/>
      <c r="B963" s="6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</row>
    <row r="964" ht="15.75" customHeight="1">
      <c r="A964" s="145"/>
      <c r="B964" s="6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</row>
    <row r="965" ht="15.75" customHeight="1">
      <c r="A965" s="145"/>
      <c r="B965" s="6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</row>
    <row r="966" ht="15.75" customHeight="1">
      <c r="A966" s="145"/>
      <c r="B966" s="6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</row>
    <row r="967" ht="15.75" customHeight="1">
      <c r="A967" s="145"/>
      <c r="B967" s="6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</row>
    <row r="968" ht="15.75" customHeight="1">
      <c r="A968" s="145"/>
      <c r="B968" s="6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</row>
    <row r="969" ht="15.75" customHeight="1">
      <c r="A969" s="145"/>
      <c r="B969" s="6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</row>
    <row r="970" ht="15.75" customHeight="1">
      <c r="A970" s="145"/>
      <c r="B970" s="6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</row>
    <row r="971" ht="15.75" customHeight="1">
      <c r="A971" s="145"/>
      <c r="B971" s="6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</row>
    <row r="972" ht="15.75" customHeight="1">
      <c r="A972" s="145"/>
      <c r="B972" s="6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</row>
    <row r="973" ht="15.75" customHeight="1">
      <c r="A973" s="145"/>
      <c r="B973" s="6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</row>
    <row r="974" ht="15.75" customHeight="1">
      <c r="A974" s="145"/>
      <c r="B974" s="6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</row>
    <row r="975" ht="15.75" customHeight="1">
      <c r="A975" s="145"/>
      <c r="B975" s="6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</row>
    <row r="976" ht="15.75" customHeight="1">
      <c r="A976" s="145"/>
      <c r="B976" s="6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</row>
    <row r="977" ht="15.75" customHeight="1">
      <c r="A977" s="145"/>
      <c r="B977" s="6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</row>
    <row r="978" ht="15.75" customHeight="1">
      <c r="A978" s="145"/>
      <c r="B978" s="6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</row>
    <row r="979" ht="15.75" customHeight="1">
      <c r="A979" s="145"/>
      <c r="B979" s="6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</row>
    <row r="980" ht="15.75" customHeight="1">
      <c r="A980" s="145"/>
      <c r="B980" s="6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</row>
    <row r="981" ht="15.75" customHeight="1">
      <c r="A981" s="145"/>
      <c r="B981" s="6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</row>
    <row r="982" ht="15.75" customHeight="1">
      <c r="A982" s="145"/>
      <c r="B982" s="6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</row>
    <row r="983" ht="15.75" customHeight="1">
      <c r="A983" s="145"/>
      <c r="B983" s="6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</row>
    <row r="984" ht="15.75" customHeight="1">
      <c r="A984" s="145"/>
      <c r="B984" s="6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</row>
    <row r="985" ht="15.75" customHeight="1">
      <c r="A985" s="145"/>
      <c r="B985" s="6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</row>
    <row r="986" ht="15.75" customHeight="1">
      <c r="A986" s="145"/>
      <c r="B986" s="6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</row>
    <row r="987" ht="15.75" customHeight="1">
      <c r="A987" s="145"/>
      <c r="B987" s="6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</row>
    <row r="988" ht="15.75" customHeight="1">
      <c r="A988" s="145"/>
      <c r="B988" s="6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</row>
    <row r="989" ht="15.75" customHeight="1">
      <c r="A989" s="145"/>
      <c r="B989" s="6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</row>
    <row r="990" ht="15.75" customHeight="1">
      <c r="A990" s="145"/>
      <c r="B990" s="6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</row>
    <row r="991" ht="15.75" customHeight="1">
      <c r="A991" s="145"/>
      <c r="B991" s="6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</row>
    <row r="992" ht="15.75" customHeight="1">
      <c r="A992" s="145"/>
      <c r="B992" s="6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</row>
    <row r="993" ht="15.75" customHeight="1">
      <c r="A993" s="145"/>
      <c r="B993" s="6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</row>
    <row r="994" ht="15.75" customHeight="1">
      <c r="A994" s="145"/>
      <c r="B994" s="6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</row>
    <row r="995" ht="15.75" customHeight="1">
      <c r="A995" s="145"/>
      <c r="B995" s="6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</row>
    <row r="996" ht="15.75" customHeight="1">
      <c r="A996" s="145"/>
      <c r="B996" s="6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</row>
    <row r="997" ht="15.75" customHeight="1">
      <c r="A997" s="145"/>
      <c r="B997" s="6"/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</row>
    <row r="998" ht="15.75" customHeight="1">
      <c r="A998" s="145"/>
      <c r="B998" s="6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</row>
    <row r="999" ht="15.75" customHeight="1">
      <c r="A999" s="145"/>
      <c r="B999" s="6"/>
      <c r="C999" s="145"/>
      <c r="D999" s="145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</row>
    <row r="1000" ht="15.75" customHeight="1">
      <c r="A1000" s="145"/>
      <c r="B1000" s="6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</row>
  </sheetData>
  <autoFilter ref="$A$11:$E$405">
    <sortState ref="A11:E405">
      <sortCondition ref="B11:B405"/>
    </sortState>
  </autoFilter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.43"/>
    <col customWidth="1" min="3" max="3" width="8.0"/>
    <col customWidth="1" min="4" max="4" width="24.71"/>
    <col customWidth="1" min="5" max="5" width="8.14"/>
    <col customWidth="1" min="6" max="26" width="10.86"/>
  </cols>
  <sheetData>
    <row r="1">
      <c r="A1" s="145" t="s">
        <v>20</v>
      </c>
      <c r="B1" s="145"/>
      <c r="C1" s="145"/>
      <c r="D1" s="145"/>
      <c r="E1" s="6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>
      <c r="A2" s="145"/>
      <c r="B2" s="145"/>
      <c r="C2" s="145"/>
      <c r="D2" s="145"/>
      <c r="E2" s="6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>
      <c r="A3" s="145"/>
      <c r="B3" s="145"/>
      <c r="C3" s="196" t="s">
        <v>16</v>
      </c>
      <c r="D3" s="197" t="s">
        <v>15</v>
      </c>
      <c r="E3" s="196" t="s">
        <v>987</v>
      </c>
      <c r="F3" s="145" t="s">
        <v>988</v>
      </c>
      <c r="G3" s="145" t="s">
        <v>989</v>
      </c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>
      <c r="A4" s="145"/>
      <c r="B4" s="145"/>
      <c r="C4" s="6" t="s">
        <v>5</v>
      </c>
      <c r="D4" s="145" t="s">
        <v>990</v>
      </c>
      <c r="E4" s="6" t="b">
        <v>1</v>
      </c>
      <c r="F4" s="145">
        <f>COUNTIF(KHResults!D$6:D536,"CAC")</f>
        <v>51</v>
      </c>
      <c r="G4" s="198">
        <f t="shared" ref="G4:G11" si="1">($F4/$F$12)</f>
        <v>0.1672131148</v>
      </c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>
      <c r="A5" s="145"/>
      <c r="B5" s="145"/>
      <c r="C5" s="6" t="s">
        <v>6</v>
      </c>
      <c r="D5" s="145" t="s">
        <v>991</v>
      </c>
      <c r="E5" s="6" t="b">
        <v>1</v>
      </c>
      <c r="F5" s="145">
        <f>COUNTIF(KHResults!D$6:D537,"CTC")</f>
        <v>29</v>
      </c>
      <c r="G5" s="198">
        <f t="shared" si="1"/>
        <v>0.09508196721</v>
      </c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>
      <c r="A6" s="145"/>
      <c r="B6" s="145"/>
      <c r="C6" s="6" t="s">
        <v>7</v>
      </c>
      <c r="D6" s="145" t="s">
        <v>992</v>
      </c>
      <c r="E6" s="6" t="b">
        <v>1</v>
      </c>
      <c r="F6" s="145">
        <f>COUNTIF(KHResults!D$6:D538,"Ely")</f>
        <v>54</v>
      </c>
      <c r="G6" s="198">
        <f t="shared" si="1"/>
        <v>0.1770491803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</row>
    <row r="7">
      <c r="A7" s="145"/>
      <c r="B7" s="145"/>
      <c r="C7" s="6" t="s">
        <v>8</v>
      </c>
      <c r="D7" s="145" t="s">
        <v>993</v>
      </c>
      <c r="E7" s="6" t="b">
        <v>1</v>
      </c>
      <c r="F7" s="145">
        <f>COUNTIF(KHResults!D$6:D539,"HI")</f>
        <v>43</v>
      </c>
      <c r="G7" s="198">
        <f t="shared" si="1"/>
        <v>0.1409836066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</row>
    <row r="8">
      <c r="A8" s="145"/>
      <c r="B8" s="145"/>
      <c r="C8" s="6" t="s">
        <v>9</v>
      </c>
      <c r="D8" s="145" t="s">
        <v>994</v>
      </c>
      <c r="E8" s="6" t="b">
        <v>1</v>
      </c>
      <c r="F8" s="145">
        <f>COUNTIF(KHResults!D$6:D540,"HRC")</f>
        <v>21</v>
      </c>
      <c r="G8" s="198">
        <f t="shared" si="1"/>
        <v>0.06885245902</v>
      </c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>
      <c r="A9" s="145"/>
      <c r="B9" s="145"/>
      <c r="C9" s="6" t="s">
        <v>10</v>
      </c>
      <c r="D9" s="145" t="s">
        <v>995</v>
      </c>
      <c r="E9" s="6" t="b">
        <v>1</v>
      </c>
      <c r="F9" s="145">
        <f>COUNTIF(KHResults!D$6:D541,"NJ")</f>
        <v>44</v>
      </c>
      <c r="G9" s="198">
        <f t="shared" si="1"/>
        <v>0.1442622951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>
      <c r="A10" s="145"/>
      <c r="B10" s="145"/>
      <c r="C10" s="6" t="s">
        <v>11</v>
      </c>
      <c r="D10" s="145" t="s">
        <v>996</v>
      </c>
      <c r="E10" s="6" t="b">
        <v>1</v>
      </c>
      <c r="F10" s="145">
        <f>COUNTIF(KHResults!D$6:D542,"RR")</f>
        <v>35</v>
      </c>
      <c r="G10" s="198">
        <f t="shared" si="1"/>
        <v>0.1147540984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>
      <c r="A11" s="145"/>
      <c r="B11" s="145"/>
      <c r="C11" s="6" t="s">
        <v>12</v>
      </c>
      <c r="D11" s="145" t="s">
        <v>997</v>
      </c>
      <c r="E11" s="6" t="b">
        <v>1</v>
      </c>
      <c r="F11" s="145">
        <f>COUNTIF(KHResults!D$6:D543,"SS")</f>
        <v>28</v>
      </c>
      <c r="G11" s="198">
        <f t="shared" si="1"/>
        <v>0.09180327869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>
      <c r="A12" s="145"/>
      <c r="B12" s="145"/>
      <c r="C12" s="145"/>
      <c r="D12" s="145"/>
      <c r="E12" s="6"/>
      <c r="F12" s="145">
        <f>SUM(F4:F11)</f>
        <v>305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>
      <c r="A13" s="145"/>
      <c r="B13" s="145"/>
      <c r="C13" s="145"/>
      <c r="D13" s="145"/>
      <c r="E13" s="6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>
      <c r="A14" s="145"/>
      <c r="B14" s="145"/>
      <c r="C14" s="145"/>
      <c r="D14" s="145"/>
      <c r="E14" s="6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>
      <c r="A15" s="145"/>
      <c r="B15" s="145"/>
      <c r="C15" s="145"/>
      <c r="D15" s="145"/>
      <c r="E15" s="6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>
      <c r="A16" s="145"/>
      <c r="B16" s="145"/>
      <c r="C16" s="145"/>
      <c r="D16" s="145"/>
      <c r="E16" s="6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>
      <c r="A17" s="145"/>
      <c r="B17" s="145"/>
      <c r="C17" s="145"/>
      <c r="D17" s="145"/>
      <c r="E17" s="6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>
      <c r="A18" s="145"/>
      <c r="B18" s="145"/>
      <c r="C18" s="145"/>
      <c r="D18" s="145"/>
      <c r="E18" s="6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>
      <c r="A19" s="145"/>
      <c r="B19" s="145"/>
      <c r="C19" s="145"/>
      <c r="D19" s="145"/>
      <c r="E19" s="6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>
      <c r="A20" s="145"/>
      <c r="B20" s="145"/>
      <c r="C20" s="145"/>
      <c r="D20" s="145"/>
      <c r="E20" s="6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ht="15.75" customHeight="1">
      <c r="A21" s="145"/>
      <c r="B21" s="145"/>
      <c r="C21" s="145"/>
      <c r="D21" s="145"/>
      <c r="E21" s="6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ht="15.75" customHeight="1">
      <c r="A22" s="145"/>
      <c r="B22" s="145"/>
      <c r="C22" s="145"/>
      <c r="D22" s="145"/>
      <c r="E22" s="6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ht="15.75" customHeight="1">
      <c r="A23" s="145"/>
      <c r="B23" s="145"/>
      <c r="C23" s="145"/>
      <c r="D23" s="145"/>
      <c r="E23" s="6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ht="15.75" customHeight="1">
      <c r="A24" s="145"/>
      <c r="B24" s="145"/>
      <c r="C24" s="145"/>
      <c r="D24" s="145"/>
      <c r="E24" s="6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ht="15.75" customHeight="1">
      <c r="A25" s="145"/>
      <c r="B25" s="145"/>
      <c r="C25" s="145"/>
      <c r="D25" s="145"/>
      <c r="E25" s="6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ht="15.75" customHeight="1">
      <c r="A26" s="145"/>
      <c r="B26" s="145"/>
      <c r="C26" s="145"/>
      <c r="D26" s="145"/>
      <c r="E26" s="6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ht="15.75" customHeight="1">
      <c r="A27" s="145"/>
      <c r="B27" s="145"/>
      <c r="C27" s="145"/>
      <c r="D27" s="145"/>
      <c r="E27" s="6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ht="15.75" customHeight="1">
      <c r="A28" s="145"/>
      <c r="B28" s="145"/>
      <c r="C28" s="145"/>
      <c r="D28" s="145"/>
      <c r="E28" s="6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ht="15.75" customHeight="1">
      <c r="A29" s="145"/>
      <c r="B29" s="145"/>
      <c r="C29" s="145"/>
      <c r="D29" s="145"/>
      <c r="E29" s="6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ht="15.75" customHeight="1">
      <c r="A30" s="145"/>
      <c r="B30" s="145"/>
      <c r="C30" s="145"/>
      <c r="D30" s="145"/>
      <c r="E30" s="6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ht="15.75" customHeight="1">
      <c r="A31" s="145"/>
      <c r="B31" s="145"/>
      <c r="C31" s="145"/>
      <c r="D31" s="145"/>
      <c r="E31" s="6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ht="15.75" customHeight="1">
      <c r="A32" s="145"/>
      <c r="B32" s="145"/>
      <c r="C32" s="145"/>
      <c r="D32" s="145"/>
      <c r="E32" s="6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ht="15.75" customHeight="1">
      <c r="A33" s="145"/>
      <c r="B33" s="145"/>
      <c r="C33" s="145"/>
      <c r="D33" s="145"/>
      <c r="E33" s="6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ht="15.75" customHeight="1">
      <c r="A34" s="145"/>
      <c r="B34" s="145"/>
      <c r="C34" s="145"/>
      <c r="D34" s="145"/>
      <c r="E34" s="6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ht="15.75" customHeight="1">
      <c r="A35" s="145"/>
      <c r="B35" s="145"/>
      <c r="C35" s="145"/>
      <c r="D35" s="145"/>
      <c r="E35" s="6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ht="15.75" customHeight="1">
      <c r="A36" s="145"/>
      <c r="B36" s="145"/>
      <c r="C36" s="145"/>
      <c r="D36" s="145"/>
      <c r="E36" s="6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ht="15.75" customHeight="1">
      <c r="A37" s="145"/>
      <c r="B37" s="145"/>
      <c r="C37" s="145"/>
      <c r="D37" s="145"/>
      <c r="E37" s="6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ht="15.75" customHeight="1">
      <c r="A38" s="145"/>
      <c r="B38" s="145"/>
      <c r="C38" s="145"/>
      <c r="D38" s="145"/>
      <c r="E38" s="6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ht="15.75" customHeight="1">
      <c r="A39" s="145"/>
      <c r="B39" s="145"/>
      <c r="C39" s="145"/>
      <c r="D39" s="145"/>
      <c r="E39" s="6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ht="15.75" customHeight="1">
      <c r="A40" s="145"/>
      <c r="B40" s="145"/>
      <c r="C40" s="145"/>
      <c r="D40" s="145"/>
      <c r="E40" s="6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ht="15.75" customHeight="1">
      <c r="A41" s="145"/>
      <c r="B41" s="145"/>
      <c r="C41" s="145"/>
      <c r="D41" s="145"/>
      <c r="E41" s="6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ht="15.75" customHeight="1">
      <c r="A42" s="145"/>
      <c r="B42" s="145"/>
      <c r="C42" s="145"/>
      <c r="D42" s="145"/>
      <c r="E42" s="6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ht="15.75" customHeight="1">
      <c r="A43" s="145"/>
      <c r="B43" s="145"/>
      <c r="C43" s="145"/>
      <c r="D43" s="145"/>
      <c r="E43" s="6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ht="15.75" customHeight="1">
      <c r="A44" s="145"/>
      <c r="B44" s="145"/>
      <c r="C44" s="145"/>
      <c r="D44" s="145"/>
      <c r="E44" s="6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ht="15.75" customHeight="1">
      <c r="A45" s="145"/>
      <c r="B45" s="145"/>
      <c r="C45" s="145"/>
      <c r="D45" s="145"/>
      <c r="E45" s="6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ht="15.75" customHeight="1">
      <c r="A46" s="145"/>
      <c r="B46" s="145"/>
      <c r="C46" s="145"/>
      <c r="D46" s="145"/>
      <c r="E46" s="6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ht="15.75" customHeight="1">
      <c r="A47" s="145"/>
      <c r="B47" s="145"/>
      <c r="C47" s="145"/>
      <c r="D47" s="145"/>
      <c r="E47" s="6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ht="15.75" customHeight="1">
      <c r="A48" s="145"/>
      <c r="B48" s="145"/>
      <c r="C48" s="145"/>
      <c r="D48" s="145"/>
      <c r="E48" s="6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ht="15.75" customHeight="1">
      <c r="A49" s="145"/>
      <c r="B49" s="145"/>
      <c r="C49" s="145"/>
      <c r="D49" s="145"/>
      <c r="E49" s="6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ht="15.75" customHeight="1">
      <c r="A50" s="145"/>
      <c r="B50" s="145"/>
      <c r="C50" s="145"/>
      <c r="D50" s="145"/>
      <c r="E50" s="6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ht="15.75" customHeight="1">
      <c r="A51" s="145"/>
      <c r="B51" s="145"/>
      <c r="C51" s="145"/>
      <c r="D51" s="145"/>
      <c r="E51" s="6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ht="15.75" customHeight="1">
      <c r="A52" s="145"/>
      <c r="B52" s="145"/>
      <c r="C52" s="145"/>
      <c r="D52" s="145"/>
      <c r="E52" s="6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ht="15.75" customHeight="1">
      <c r="A53" s="145"/>
      <c r="B53" s="145"/>
      <c r="C53" s="145"/>
      <c r="D53" s="145"/>
      <c r="E53" s="6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ht="15.75" customHeight="1">
      <c r="A54" s="145"/>
      <c r="B54" s="145"/>
      <c r="C54" s="145"/>
      <c r="D54" s="145"/>
      <c r="E54" s="6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ht="15.75" customHeight="1">
      <c r="A55" s="145"/>
      <c r="B55" s="145"/>
      <c r="C55" s="145"/>
      <c r="D55" s="145"/>
      <c r="E55" s="6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ht="15.75" customHeight="1">
      <c r="A56" s="145"/>
      <c r="B56" s="145"/>
      <c r="C56" s="145"/>
      <c r="D56" s="145"/>
      <c r="E56" s="6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ht="15.75" customHeight="1">
      <c r="A57" s="145"/>
      <c r="B57" s="145"/>
      <c r="C57" s="145"/>
      <c r="D57" s="145"/>
      <c r="E57" s="6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ht="15.75" customHeight="1">
      <c r="A58" s="145"/>
      <c r="B58" s="145"/>
      <c r="C58" s="145"/>
      <c r="D58" s="145"/>
      <c r="E58" s="6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ht="15.75" customHeight="1">
      <c r="A59" s="145"/>
      <c r="B59" s="145"/>
      <c r="C59" s="145"/>
      <c r="D59" s="145"/>
      <c r="E59" s="6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ht="15.75" customHeight="1">
      <c r="A60" s="145"/>
      <c r="B60" s="145"/>
      <c r="C60" s="145"/>
      <c r="D60" s="145"/>
      <c r="E60" s="6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ht="15.75" customHeight="1">
      <c r="A61" s="145"/>
      <c r="B61" s="145"/>
      <c r="C61" s="145"/>
      <c r="D61" s="145"/>
      <c r="E61" s="6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ht="15.75" customHeight="1">
      <c r="A62" s="145"/>
      <c r="B62" s="145"/>
      <c r="C62" s="145"/>
      <c r="D62" s="145"/>
      <c r="E62" s="6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ht="15.75" customHeight="1">
      <c r="A63" s="145"/>
      <c r="B63" s="145"/>
      <c r="C63" s="145"/>
      <c r="D63" s="145"/>
      <c r="E63" s="6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ht="15.75" customHeight="1">
      <c r="A64" s="145"/>
      <c r="B64" s="145"/>
      <c r="C64" s="145"/>
      <c r="D64" s="145"/>
      <c r="E64" s="6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ht="15.75" customHeight="1">
      <c r="A65" s="145"/>
      <c r="B65" s="145"/>
      <c r="C65" s="145"/>
      <c r="D65" s="145"/>
      <c r="E65" s="6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ht="15.75" customHeight="1">
      <c r="A66" s="145"/>
      <c r="B66" s="145"/>
      <c r="C66" s="145"/>
      <c r="D66" s="145"/>
      <c r="E66" s="6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ht="15.75" customHeight="1">
      <c r="A67" s="145"/>
      <c r="B67" s="145"/>
      <c r="C67" s="145"/>
      <c r="D67" s="145"/>
      <c r="E67" s="6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ht="15.75" customHeight="1">
      <c r="A68" s="145"/>
      <c r="B68" s="145"/>
      <c r="C68" s="145"/>
      <c r="D68" s="145"/>
      <c r="E68" s="6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ht="15.75" customHeight="1">
      <c r="A69" s="145"/>
      <c r="B69" s="145"/>
      <c r="C69" s="145"/>
      <c r="D69" s="145"/>
      <c r="E69" s="6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ht="15.75" customHeight="1">
      <c r="A70" s="145"/>
      <c r="B70" s="145"/>
      <c r="C70" s="145"/>
      <c r="D70" s="145"/>
      <c r="E70" s="6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ht="15.75" customHeight="1">
      <c r="A71" s="145"/>
      <c r="B71" s="145"/>
      <c r="C71" s="145"/>
      <c r="D71" s="145"/>
      <c r="E71" s="6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ht="15.75" customHeight="1">
      <c r="A72" s="145"/>
      <c r="B72" s="145"/>
      <c r="C72" s="145"/>
      <c r="D72" s="145"/>
      <c r="E72" s="6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ht="15.75" customHeight="1">
      <c r="A73" s="145"/>
      <c r="B73" s="145"/>
      <c r="C73" s="145"/>
      <c r="D73" s="145"/>
      <c r="E73" s="6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ht="15.75" customHeight="1">
      <c r="A74" s="145"/>
      <c r="B74" s="145"/>
      <c r="C74" s="145"/>
      <c r="D74" s="145"/>
      <c r="E74" s="6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ht="15.75" customHeight="1">
      <c r="A75" s="145"/>
      <c r="B75" s="145"/>
      <c r="C75" s="145"/>
      <c r="D75" s="145"/>
      <c r="E75" s="6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ht="15.75" customHeight="1">
      <c r="A76" s="145"/>
      <c r="B76" s="145"/>
      <c r="C76" s="145"/>
      <c r="D76" s="145"/>
      <c r="E76" s="6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ht="15.75" customHeight="1">
      <c r="A77" s="145"/>
      <c r="B77" s="145"/>
      <c r="C77" s="145"/>
      <c r="D77" s="145"/>
      <c r="E77" s="6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ht="15.75" customHeight="1">
      <c r="A78" s="145"/>
      <c r="B78" s="145"/>
      <c r="C78" s="145"/>
      <c r="D78" s="145"/>
      <c r="E78" s="6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ht="15.75" customHeight="1">
      <c r="A79" s="145"/>
      <c r="B79" s="145"/>
      <c r="C79" s="145"/>
      <c r="D79" s="145"/>
      <c r="E79" s="6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ht="15.75" customHeight="1">
      <c r="A80" s="145"/>
      <c r="B80" s="145"/>
      <c r="C80" s="145"/>
      <c r="D80" s="145"/>
      <c r="E80" s="6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ht="15.75" customHeight="1">
      <c r="A81" s="145"/>
      <c r="B81" s="145"/>
      <c r="C81" s="145"/>
      <c r="D81" s="145"/>
      <c r="E81" s="6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ht="15.75" customHeight="1">
      <c r="A82" s="145"/>
      <c r="B82" s="145"/>
      <c r="C82" s="145"/>
      <c r="D82" s="145"/>
      <c r="E82" s="6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ht="15.75" customHeight="1">
      <c r="A83" s="145"/>
      <c r="B83" s="145"/>
      <c r="C83" s="145"/>
      <c r="D83" s="145"/>
      <c r="E83" s="6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ht="15.75" customHeight="1">
      <c r="A84" s="145"/>
      <c r="B84" s="145"/>
      <c r="C84" s="145"/>
      <c r="D84" s="145"/>
      <c r="E84" s="6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ht="15.75" customHeight="1">
      <c r="A85" s="145"/>
      <c r="B85" s="145"/>
      <c r="C85" s="145"/>
      <c r="D85" s="145"/>
      <c r="E85" s="6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ht="15.75" customHeight="1">
      <c r="A86" s="145"/>
      <c r="B86" s="145"/>
      <c r="C86" s="145"/>
      <c r="D86" s="145"/>
      <c r="E86" s="6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ht="15.75" customHeight="1">
      <c r="A87" s="145"/>
      <c r="B87" s="145"/>
      <c r="C87" s="145"/>
      <c r="D87" s="145"/>
      <c r="E87" s="6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ht="15.75" customHeight="1">
      <c r="A88" s="145"/>
      <c r="B88" s="145"/>
      <c r="C88" s="145"/>
      <c r="D88" s="145"/>
      <c r="E88" s="6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ht="15.75" customHeight="1">
      <c r="A89" s="145"/>
      <c r="B89" s="145"/>
      <c r="C89" s="145"/>
      <c r="D89" s="145"/>
      <c r="E89" s="6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ht="15.75" customHeight="1">
      <c r="A90" s="145"/>
      <c r="B90" s="145"/>
      <c r="C90" s="145"/>
      <c r="D90" s="145"/>
      <c r="E90" s="6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ht="15.75" customHeight="1">
      <c r="A91" s="145"/>
      <c r="B91" s="145"/>
      <c r="C91" s="145"/>
      <c r="D91" s="145"/>
      <c r="E91" s="6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ht="15.75" customHeight="1">
      <c r="A92" s="145"/>
      <c r="B92" s="145"/>
      <c r="C92" s="145"/>
      <c r="D92" s="145"/>
      <c r="E92" s="6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ht="15.75" customHeight="1">
      <c r="A93" s="145"/>
      <c r="B93" s="145"/>
      <c r="C93" s="145"/>
      <c r="D93" s="145"/>
      <c r="E93" s="6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ht="15.75" customHeight="1">
      <c r="A94" s="145"/>
      <c r="B94" s="145"/>
      <c r="C94" s="145"/>
      <c r="D94" s="145"/>
      <c r="E94" s="6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ht="15.75" customHeight="1">
      <c r="A95" s="145"/>
      <c r="B95" s="145"/>
      <c r="C95" s="145"/>
      <c r="D95" s="145"/>
      <c r="E95" s="6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ht="15.75" customHeight="1">
      <c r="A96" s="145"/>
      <c r="B96" s="145"/>
      <c r="C96" s="145"/>
      <c r="D96" s="145"/>
      <c r="E96" s="6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ht="15.75" customHeight="1">
      <c r="A97" s="145"/>
      <c r="B97" s="145"/>
      <c r="C97" s="145"/>
      <c r="D97" s="145"/>
      <c r="E97" s="6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ht="15.75" customHeight="1">
      <c r="A98" s="145"/>
      <c r="B98" s="145"/>
      <c r="C98" s="145"/>
      <c r="D98" s="145"/>
      <c r="E98" s="6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ht="15.75" customHeight="1">
      <c r="A99" s="145"/>
      <c r="B99" s="145"/>
      <c r="C99" s="145"/>
      <c r="D99" s="145"/>
      <c r="E99" s="6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ht="15.75" customHeight="1">
      <c r="A100" s="145"/>
      <c r="B100" s="145"/>
      <c r="C100" s="145"/>
      <c r="D100" s="145"/>
      <c r="E100" s="6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ht="15.75" customHeight="1">
      <c r="A101" s="145"/>
      <c r="B101" s="145"/>
      <c r="C101" s="145"/>
      <c r="D101" s="145"/>
      <c r="E101" s="6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ht="15.75" customHeight="1">
      <c r="A102" s="145"/>
      <c r="B102" s="145"/>
      <c r="C102" s="145"/>
      <c r="D102" s="145"/>
      <c r="E102" s="6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ht="15.75" customHeight="1">
      <c r="A103" s="145"/>
      <c r="B103" s="145"/>
      <c r="C103" s="145"/>
      <c r="D103" s="145"/>
      <c r="E103" s="6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ht="15.75" customHeight="1">
      <c r="A104" s="145"/>
      <c r="B104" s="145"/>
      <c r="C104" s="145"/>
      <c r="D104" s="145"/>
      <c r="E104" s="6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ht="15.75" customHeight="1">
      <c r="A105" s="145"/>
      <c r="B105" s="145"/>
      <c r="C105" s="145"/>
      <c r="D105" s="145"/>
      <c r="E105" s="6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ht="15.75" customHeight="1">
      <c r="A106" s="145"/>
      <c r="B106" s="145"/>
      <c r="C106" s="145"/>
      <c r="D106" s="145"/>
      <c r="E106" s="6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ht="15.75" customHeight="1">
      <c r="A107" s="145"/>
      <c r="B107" s="145"/>
      <c r="C107" s="145"/>
      <c r="D107" s="145"/>
      <c r="E107" s="6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ht="15.75" customHeight="1">
      <c r="A108" s="145"/>
      <c r="B108" s="145"/>
      <c r="C108" s="145"/>
      <c r="D108" s="145"/>
      <c r="E108" s="6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ht="15.75" customHeight="1">
      <c r="A109" s="145"/>
      <c r="B109" s="145"/>
      <c r="C109" s="145"/>
      <c r="D109" s="145"/>
      <c r="E109" s="6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ht="15.75" customHeight="1">
      <c r="A110" s="145"/>
      <c r="B110" s="145"/>
      <c r="C110" s="145"/>
      <c r="D110" s="145"/>
      <c r="E110" s="6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ht="15.75" customHeight="1">
      <c r="A111" s="145"/>
      <c r="B111" s="145"/>
      <c r="C111" s="145"/>
      <c r="D111" s="145"/>
      <c r="E111" s="6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ht="15.75" customHeight="1">
      <c r="A112" s="145"/>
      <c r="B112" s="145"/>
      <c r="C112" s="145"/>
      <c r="D112" s="145"/>
      <c r="E112" s="6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ht="15.75" customHeight="1">
      <c r="A113" s="145"/>
      <c r="B113" s="145"/>
      <c r="C113" s="145"/>
      <c r="D113" s="145"/>
      <c r="E113" s="6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ht="15.75" customHeight="1">
      <c r="A114" s="145"/>
      <c r="B114" s="145"/>
      <c r="C114" s="145"/>
      <c r="D114" s="145"/>
      <c r="E114" s="6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ht="15.75" customHeight="1">
      <c r="A115" s="145"/>
      <c r="B115" s="145"/>
      <c r="C115" s="145"/>
      <c r="D115" s="145"/>
      <c r="E115" s="6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ht="15.75" customHeight="1">
      <c r="A116" s="145"/>
      <c r="B116" s="145"/>
      <c r="C116" s="145"/>
      <c r="D116" s="145"/>
      <c r="E116" s="6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ht="15.75" customHeight="1">
      <c r="A117" s="145"/>
      <c r="B117" s="145"/>
      <c r="C117" s="145"/>
      <c r="D117" s="145"/>
      <c r="E117" s="6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ht="15.75" customHeight="1">
      <c r="A118" s="145"/>
      <c r="B118" s="145"/>
      <c r="C118" s="145"/>
      <c r="D118" s="145"/>
      <c r="E118" s="6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ht="15.75" customHeight="1">
      <c r="A119" s="145"/>
      <c r="B119" s="145"/>
      <c r="C119" s="145"/>
      <c r="D119" s="145"/>
      <c r="E119" s="6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ht="15.75" customHeight="1">
      <c r="A120" s="145"/>
      <c r="B120" s="145"/>
      <c r="C120" s="145"/>
      <c r="D120" s="145"/>
      <c r="E120" s="6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ht="15.75" customHeight="1">
      <c r="A121" s="145"/>
      <c r="B121" s="145"/>
      <c r="C121" s="145"/>
      <c r="D121" s="145"/>
      <c r="E121" s="6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ht="15.75" customHeight="1">
      <c r="A122" s="145"/>
      <c r="B122" s="145"/>
      <c r="C122" s="145"/>
      <c r="D122" s="145"/>
      <c r="E122" s="6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ht="15.75" customHeight="1">
      <c r="A123" s="145"/>
      <c r="B123" s="145"/>
      <c r="C123" s="145"/>
      <c r="D123" s="145"/>
      <c r="E123" s="6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ht="15.75" customHeight="1">
      <c r="A124" s="145"/>
      <c r="B124" s="145"/>
      <c r="C124" s="145"/>
      <c r="D124" s="145"/>
      <c r="E124" s="6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ht="15.75" customHeight="1">
      <c r="A125" s="145"/>
      <c r="B125" s="145"/>
      <c r="C125" s="145"/>
      <c r="D125" s="145"/>
      <c r="E125" s="6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</row>
    <row r="126" ht="15.75" customHeight="1">
      <c r="A126" s="145"/>
      <c r="B126" s="145"/>
      <c r="C126" s="145"/>
      <c r="D126" s="145"/>
      <c r="E126" s="6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</row>
    <row r="127" ht="15.75" customHeight="1">
      <c r="A127" s="145"/>
      <c r="B127" s="145"/>
      <c r="C127" s="145"/>
      <c r="D127" s="145"/>
      <c r="E127" s="6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</row>
    <row r="128" ht="15.75" customHeight="1">
      <c r="A128" s="145"/>
      <c r="B128" s="145"/>
      <c r="C128" s="145"/>
      <c r="D128" s="145"/>
      <c r="E128" s="6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</row>
    <row r="129" ht="15.75" customHeight="1">
      <c r="A129" s="145"/>
      <c r="B129" s="145"/>
      <c r="C129" s="145"/>
      <c r="D129" s="145"/>
      <c r="E129" s="6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</row>
    <row r="130" ht="15.75" customHeight="1">
      <c r="A130" s="145"/>
      <c r="B130" s="145"/>
      <c r="C130" s="145"/>
      <c r="D130" s="145"/>
      <c r="E130" s="6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</row>
    <row r="131" ht="15.75" customHeight="1">
      <c r="A131" s="145"/>
      <c r="B131" s="145"/>
      <c r="C131" s="145"/>
      <c r="D131" s="145"/>
      <c r="E131" s="6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</row>
    <row r="132" ht="15.75" customHeight="1">
      <c r="A132" s="145"/>
      <c r="B132" s="145"/>
      <c r="C132" s="145"/>
      <c r="D132" s="145"/>
      <c r="E132" s="6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</row>
    <row r="133" ht="15.75" customHeight="1">
      <c r="A133" s="145"/>
      <c r="B133" s="145"/>
      <c r="C133" s="145"/>
      <c r="D133" s="145"/>
      <c r="E133" s="6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</row>
    <row r="134" ht="15.75" customHeight="1">
      <c r="A134" s="145"/>
      <c r="B134" s="145"/>
      <c r="C134" s="145"/>
      <c r="D134" s="145"/>
      <c r="E134" s="6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</row>
    <row r="135" ht="15.75" customHeight="1">
      <c r="A135" s="145"/>
      <c r="B135" s="145"/>
      <c r="C135" s="145"/>
      <c r="D135" s="145"/>
      <c r="E135" s="6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</row>
    <row r="136" ht="15.75" customHeight="1">
      <c r="A136" s="145"/>
      <c r="B136" s="145"/>
      <c r="C136" s="145"/>
      <c r="D136" s="145"/>
      <c r="E136" s="6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</row>
    <row r="137" ht="15.75" customHeight="1">
      <c r="A137" s="145"/>
      <c r="B137" s="145"/>
      <c r="C137" s="145"/>
      <c r="D137" s="145"/>
      <c r="E137" s="6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</row>
    <row r="138" ht="15.75" customHeight="1">
      <c r="A138" s="145"/>
      <c r="B138" s="145"/>
      <c r="C138" s="145"/>
      <c r="D138" s="145"/>
      <c r="E138" s="6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</row>
    <row r="139" ht="15.75" customHeight="1">
      <c r="A139" s="145"/>
      <c r="B139" s="145"/>
      <c r="C139" s="145"/>
      <c r="D139" s="145"/>
      <c r="E139" s="6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</row>
    <row r="140" ht="15.75" customHeight="1">
      <c r="A140" s="145"/>
      <c r="B140" s="145"/>
      <c r="C140" s="145"/>
      <c r="D140" s="145"/>
      <c r="E140" s="6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</row>
    <row r="141" ht="15.75" customHeight="1">
      <c r="A141" s="145"/>
      <c r="B141" s="145"/>
      <c r="C141" s="145"/>
      <c r="D141" s="145"/>
      <c r="E141" s="6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</row>
    <row r="142" ht="15.75" customHeight="1">
      <c r="A142" s="145"/>
      <c r="B142" s="145"/>
      <c r="C142" s="145"/>
      <c r="D142" s="145"/>
      <c r="E142" s="6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</row>
    <row r="143" ht="15.75" customHeight="1">
      <c r="A143" s="145"/>
      <c r="B143" s="145"/>
      <c r="C143" s="145"/>
      <c r="D143" s="145"/>
      <c r="E143" s="6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</row>
    <row r="144" ht="15.75" customHeight="1">
      <c r="A144" s="145"/>
      <c r="B144" s="145"/>
      <c r="C144" s="145"/>
      <c r="D144" s="145"/>
      <c r="E144" s="6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</row>
    <row r="145" ht="15.75" customHeight="1">
      <c r="A145" s="145"/>
      <c r="B145" s="145"/>
      <c r="C145" s="145"/>
      <c r="D145" s="145"/>
      <c r="E145" s="6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</row>
    <row r="146" ht="15.75" customHeight="1">
      <c r="A146" s="145"/>
      <c r="B146" s="145"/>
      <c r="C146" s="145"/>
      <c r="D146" s="145"/>
      <c r="E146" s="6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</row>
    <row r="147" ht="15.75" customHeight="1">
      <c r="A147" s="145"/>
      <c r="B147" s="145"/>
      <c r="C147" s="145"/>
      <c r="D147" s="145"/>
      <c r="E147" s="6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</row>
    <row r="148" ht="15.75" customHeight="1">
      <c r="A148" s="145"/>
      <c r="B148" s="145"/>
      <c r="C148" s="145"/>
      <c r="D148" s="145"/>
      <c r="E148" s="6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</row>
    <row r="149" ht="15.75" customHeight="1">
      <c r="A149" s="145"/>
      <c r="B149" s="145"/>
      <c r="C149" s="145"/>
      <c r="D149" s="145"/>
      <c r="E149" s="6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</row>
    <row r="150" ht="15.75" customHeight="1">
      <c r="A150" s="145"/>
      <c r="B150" s="145"/>
      <c r="C150" s="145"/>
      <c r="D150" s="145"/>
      <c r="E150" s="6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</row>
    <row r="151" ht="15.75" customHeight="1">
      <c r="A151" s="145"/>
      <c r="B151" s="145"/>
      <c r="C151" s="145"/>
      <c r="D151" s="145"/>
      <c r="E151" s="6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ht="15.75" customHeight="1">
      <c r="A152" s="145"/>
      <c r="B152" s="145"/>
      <c r="C152" s="145"/>
      <c r="D152" s="145"/>
      <c r="E152" s="6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ht="15.75" customHeight="1">
      <c r="A153" s="145"/>
      <c r="B153" s="145"/>
      <c r="C153" s="145"/>
      <c r="D153" s="145"/>
      <c r="E153" s="6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ht="15.75" customHeight="1">
      <c r="A154" s="145"/>
      <c r="B154" s="145"/>
      <c r="C154" s="145"/>
      <c r="D154" s="145"/>
      <c r="E154" s="6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ht="15.75" customHeight="1">
      <c r="A155" s="145"/>
      <c r="B155" s="145"/>
      <c r="C155" s="145"/>
      <c r="D155" s="145"/>
      <c r="E155" s="6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ht="15.75" customHeight="1">
      <c r="A156" s="145"/>
      <c r="B156" s="145"/>
      <c r="C156" s="145"/>
      <c r="D156" s="145"/>
      <c r="E156" s="6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ht="15.75" customHeight="1">
      <c r="A157" s="145"/>
      <c r="B157" s="145"/>
      <c r="C157" s="145"/>
      <c r="D157" s="145"/>
      <c r="E157" s="6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ht="15.75" customHeight="1">
      <c r="A158" s="145"/>
      <c r="B158" s="145"/>
      <c r="C158" s="145"/>
      <c r="D158" s="145"/>
      <c r="E158" s="6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</row>
    <row r="159" ht="15.75" customHeight="1">
      <c r="A159" s="145"/>
      <c r="B159" s="145"/>
      <c r="C159" s="145"/>
      <c r="D159" s="145"/>
      <c r="E159" s="6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</row>
    <row r="160" ht="15.75" customHeight="1">
      <c r="A160" s="145"/>
      <c r="B160" s="145"/>
      <c r="C160" s="145"/>
      <c r="D160" s="145"/>
      <c r="E160" s="6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</row>
    <row r="161" ht="15.75" customHeight="1">
      <c r="A161" s="145"/>
      <c r="B161" s="145"/>
      <c r="C161" s="145"/>
      <c r="D161" s="145"/>
      <c r="E161" s="6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ht="15.75" customHeight="1">
      <c r="A162" s="145"/>
      <c r="B162" s="145"/>
      <c r="C162" s="145"/>
      <c r="D162" s="145"/>
      <c r="E162" s="6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</row>
    <row r="163" ht="15.75" customHeight="1">
      <c r="A163" s="145"/>
      <c r="B163" s="145"/>
      <c r="C163" s="145"/>
      <c r="D163" s="145"/>
      <c r="E163" s="6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</row>
    <row r="164" ht="15.75" customHeight="1">
      <c r="A164" s="145"/>
      <c r="B164" s="145"/>
      <c r="C164" s="145"/>
      <c r="D164" s="145"/>
      <c r="E164" s="6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</row>
    <row r="165" ht="15.75" customHeight="1">
      <c r="A165" s="145"/>
      <c r="B165" s="145"/>
      <c r="C165" s="145"/>
      <c r="D165" s="145"/>
      <c r="E165" s="6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</row>
    <row r="166" ht="15.75" customHeight="1">
      <c r="A166" s="145"/>
      <c r="B166" s="145"/>
      <c r="C166" s="145"/>
      <c r="D166" s="145"/>
      <c r="E166" s="6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ht="15.75" customHeight="1">
      <c r="A167" s="145"/>
      <c r="B167" s="145"/>
      <c r="C167" s="145"/>
      <c r="D167" s="145"/>
      <c r="E167" s="6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ht="15.75" customHeight="1">
      <c r="A168" s="145"/>
      <c r="B168" s="145"/>
      <c r="C168" s="145"/>
      <c r="D168" s="145"/>
      <c r="E168" s="6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</row>
    <row r="169" ht="15.75" customHeight="1">
      <c r="A169" s="145"/>
      <c r="B169" s="145"/>
      <c r="C169" s="145"/>
      <c r="D169" s="145"/>
      <c r="E169" s="6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</row>
    <row r="170" ht="15.75" customHeight="1">
      <c r="A170" s="145"/>
      <c r="B170" s="145"/>
      <c r="C170" s="145"/>
      <c r="D170" s="145"/>
      <c r="E170" s="6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</row>
    <row r="171" ht="15.75" customHeight="1">
      <c r="A171" s="145"/>
      <c r="B171" s="145"/>
      <c r="C171" s="145"/>
      <c r="D171" s="145"/>
      <c r="E171" s="6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</row>
    <row r="172" ht="15.75" customHeight="1">
      <c r="A172" s="145"/>
      <c r="B172" s="145"/>
      <c r="C172" s="145"/>
      <c r="D172" s="145"/>
      <c r="E172" s="6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</row>
    <row r="173" ht="15.75" customHeight="1">
      <c r="A173" s="145"/>
      <c r="B173" s="145"/>
      <c r="C173" s="145"/>
      <c r="D173" s="145"/>
      <c r="E173" s="6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</row>
    <row r="174" ht="15.75" customHeight="1">
      <c r="A174" s="145"/>
      <c r="B174" s="145"/>
      <c r="C174" s="145"/>
      <c r="D174" s="145"/>
      <c r="E174" s="6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</row>
    <row r="175" ht="15.75" customHeight="1">
      <c r="A175" s="145"/>
      <c r="B175" s="145"/>
      <c r="C175" s="145"/>
      <c r="D175" s="145"/>
      <c r="E175" s="6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</row>
    <row r="176" ht="15.75" customHeight="1">
      <c r="A176" s="145"/>
      <c r="B176" s="145"/>
      <c r="C176" s="145"/>
      <c r="D176" s="145"/>
      <c r="E176" s="6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</row>
    <row r="177" ht="15.75" customHeight="1">
      <c r="A177" s="145"/>
      <c r="B177" s="145"/>
      <c r="C177" s="145"/>
      <c r="D177" s="145"/>
      <c r="E177" s="6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</row>
    <row r="178" ht="15.75" customHeight="1">
      <c r="A178" s="145"/>
      <c r="B178" s="145"/>
      <c r="C178" s="145"/>
      <c r="D178" s="145"/>
      <c r="E178" s="6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</row>
    <row r="179" ht="15.75" customHeight="1">
      <c r="A179" s="145"/>
      <c r="B179" s="145"/>
      <c r="C179" s="145"/>
      <c r="D179" s="145"/>
      <c r="E179" s="6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</row>
    <row r="180" ht="15.75" customHeight="1">
      <c r="A180" s="145"/>
      <c r="B180" s="145"/>
      <c r="C180" s="145"/>
      <c r="D180" s="145"/>
      <c r="E180" s="6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</row>
    <row r="181" ht="15.75" customHeight="1">
      <c r="A181" s="145"/>
      <c r="B181" s="145"/>
      <c r="C181" s="145"/>
      <c r="D181" s="145"/>
      <c r="E181" s="6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</row>
    <row r="182" ht="15.75" customHeight="1">
      <c r="A182" s="145"/>
      <c r="B182" s="145"/>
      <c r="C182" s="145"/>
      <c r="D182" s="145"/>
      <c r="E182" s="6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</row>
    <row r="183" ht="15.75" customHeight="1">
      <c r="A183" s="145"/>
      <c r="B183" s="145"/>
      <c r="C183" s="145"/>
      <c r="D183" s="145"/>
      <c r="E183" s="6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</row>
    <row r="184" ht="15.75" customHeight="1">
      <c r="A184" s="145"/>
      <c r="B184" s="145"/>
      <c r="C184" s="145"/>
      <c r="D184" s="145"/>
      <c r="E184" s="6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</row>
    <row r="185" ht="15.75" customHeight="1">
      <c r="A185" s="145"/>
      <c r="B185" s="145"/>
      <c r="C185" s="145"/>
      <c r="D185" s="145"/>
      <c r="E185" s="6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</row>
    <row r="186" ht="15.75" customHeight="1">
      <c r="A186" s="145"/>
      <c r="B186" s="145"/>
      <c r="C186" s="145"/>
      <c r="D186" s="145"/>
      <c r="E186" s="6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</row>
    <row r="187" ht="15.75" customHeight="1">
      <c r="A187" s="145"/>
      <c r="B187" s="145"/>
      <c r="C187" s="145"/>
      <c r="D187" s="145"/>
      <c r="E187" s="6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</row>
    <row r="188" ht="15.75" customHeight="1">
      <c r="A188" s="145"/>
      <c r="B188" s="145"/>
      <c r="C188" s="145"/>
      <c r="D188" s="145"/>
      <c r="E188" s="6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</row>
    <row r="189" ht="15.75" customHeight="1">
      <c r="A189" s="145"/>
      <c r="B189" s="145"/>
      <c r="C189" s="145"/>
      <c r="D189" s="145"/>
      <c r="E189" s="6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</row>
    <row r="190" ht="15.75" customHeight="1">
      <c r="A190" s="145"/>
      <c r="B190" s="145"/>
      <c r="C190" s="145"/>
      <c r="D190" s="145"/>
      <c r="E190" s="6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</row>
    <row r="191" ht="15.75" customHeight="1">
      <c r="A191" s="145"/>
      <c r="B191" s="145"/>
      <c r="C191" s="145"/>
      <c r="D191" s="145"/>
      <c r="E191" s="6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</row>
    <row r="192" ht="15.75" customHeight="1">
      <c r="A192" s="145"/>
      <c r="B192" s="145"/>
      <c r="C192" s="145"/>
      <c r="D192" s="145"/>
      <c r="E192" s="6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</row>
    <row r="193" ht="15.75" customHeight="1">
      <c r="A193" s="145"/>
      <c r="B193" s="145"/>
      <c r="C193" s="145"/>
      <c r="D193" s="145"/>
      <c r="E193" s="6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</row>
    <row r="194" ht="15.75" customHeight="1">
      <c r="A194" s="145"/>
      <c r="B194" s="145"/>
      <c r="C194" s="145"/>
      <c r="D194" s="145"/>
      <c r="E194" s="6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</row>
    <row r="195" ht="15.75" customHeight="1">
      <c r="A195" s="145"/>
      <c r="B195" s="145"/>
      <c r="C195" s="145"/>
      <c r="D195" s="145"/>
      <c r="E195" s="6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</row>
    <row r="196" ht="15.75" customHeight="1">
      <c r="A196" s="145"/>
      <c r="B196" s="145"/>
      <c r="C196" s="145"/>
      <c r="D196" s="145"/>
      <c r="E196" s="6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</row>
    <row r="197" ht="15.75" customHeight="1">
      <c r="A197" s="145"/>
      <c r="B197" s="145"/>
      <c r="C197" s="145"/>
      <c r="D197" s="145"/>
      <c r="E197" s="6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ht="15.75" customHeight="1">
      <c r="A198" s="145"/>
      <c r="B198" s="145"/>
      <c r="C198" s="145"/>
      <c r="D198" s="145"/>
      <c r="E198" s="6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</row>
    <row r="199" ht="15.75" customHeight="1">
      <c r="A199" s="145"/>
      <c r="B199" s="145"/>
      <c r="C199" s="145"/>
      <c r="D199" s="145"/>
      <c r="E199" s="6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</row>
    <row r="200" ht="15.75" customHeight="1">
      <c r="A200" s="145"/>
      <c r="B200" s="145"/>
      <c r="C200" s="145"/>
      <c r="D200" s="145"/>
      <c r="E200" s="6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</row>
    <row r="201" ht="15.75" customHeight="1">
      <c r="A201" s="145"/>
      <c r="B201" s="145"/>
      <c r="C201" s="145"/>
      <c r="D201" s="145"/>
      <c r="E201" s="6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</row>
    <row r="202" ht="15.75" customHeight="1">
      <c r="A202" s="145"/>
      <c r="B202" s="145"/>
      <c r="C202" s="145"/>
      <c r="D202" s="145"/>
      <c r="E202" s="6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</row>
    <row r="203" ht="15.75" customHeight="1">
      <c r="A203" s="145"/>
      <c r="B203" s="145"/>
      <c r="C203" s="145"/>
      <c r="D203" s="145"/>
      <c r="E203" s="6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</row>
    <row r="204" ht="15.75" customHeight="1">
      <c r="A204" s="145"/>
      <c r="B204" s="145"/>
      <c r="C204" s="145"/>
      <c r="D204" s="145"/>
      <c r="E204" s="6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</row>
    <row r="205" ht="15.75" customHeight="1">
      <c r="A205" s="145"/>
      <c r="B205" s="145"/>
      <c r="C205" s="145"/>
      <c r="D205" s="145"/>
      <c r="E205" s="6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</row>
    <row r="206" ht="15.75" customHeight="1">
      <c r="A206" s="145"/>
      <c r="B206" s="145"/>
      <c r="C206" s="145"/>
      <c r="D206" s="145"/>
      <c r="E206" s="6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</row>
    <row r="207" ht="15.75" customHeight="1">
      <c r="A207" s="145"/>
      <c r="B207" s="145"/>
      <c r="C207" s="145"/>
      <c r="D207" s="145"/>
      <c r="E207" s="6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</row>
    <row r="208" ht="15.75" customHeight="1">
      <c r="A208" s="145"/>
      <c r="B208" s="145"/>
      <c r="C208" s="145"/>
      <c r="D208" s="145"/>
      <c r="E208" s="6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</row>
    <row r="209" ht="15.75" customHeight="1">
      <c r="A209" s="145"/>
      <c r="B209" s="145"/>
      <c r="C209" s="145"/>
      <c r="D209" s="145"/>
      <c r="E209" s="6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</row>
    <row r="210" ht="15.75" customHeight="1">
      <c r="A210" s="145"/>
      <c r="B210" s="145"/>
      <c r="C210" s="145"/>
      <c r="D210" s="145"/>
      <c r="E210" s="6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</row>
    <row r="211" ht="15.75" customHeight="1">
      <c r="A211" s="145"/>
      <c r="B211" s="145"/>
      <c r="C211" s="145"/>
      <c r="D211" s="145"/>
      <c r="E211" s="6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ht="15.75" customHeight="1">
      <c r="A212" s="145"/>
      <c r="B212" s="145"/>
      <c r="C212" s="145"/>
      <c r="D212" s="145"/>
      <c r="E212" s="6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ht="15.75" customHeight="1">
      <c r="A213" s="145"/>
      <c r="B213" s="145"/>
      <c r="C213" s="145"/>
      <c r="D213" s="145"/>
      <c r="E213" s="6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</row>
    <row r="214" ht="15.75" customHeight="1">
      <c r="A214" s="145"/>
      <c r="B214" s="145"/>
      <c r="C214" s="145"/>
      <c r="D214" s="145"/>
      <c r="E214" s="6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</row>
    <row r="215" ht="15.75" customHeight="1">
      <c r="A215" s="145"/>
      <c r="B215" s="145"/>
      <c r="C215" s="145"/>
      <c r="D215" s="145"/>
      <c r="E215" s="6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</row>
    <row r="216" ht="15.75" customHeight="1">
      <c r="A216" s="145"/>
      <c r="B216" s="145"/>
      <c r="C216" s="145"/>
      <c r="D216" s="145"/>
      <c r="E216" s="6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</row>
    <row r="217" ht="15.75" customHeight="1">
      <c r="A217" s="145"/>
      <c r="B217" s="145"/>
      <c r="C217" s="145"/>
      <c r="D217" s="145"/>
      <c r="E217" s="6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</row>
    <row r="218" ht="15.75" customHeight="1">
      <c r="A218" s="145"/>
      <c r="B218" s="145"/>
      <c r="C218" s="145"/>
      <c r="D218" s="145"/>
      <c r="E218" s="6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</row>
    <row r="219" ht="15.75" customHeight="1">
      <c r="A219" s="145"/>
      <c r="B219" s="145"/>
      <c r="C219" s="145"/>
      <c r="D219" s="145"/>
      <c r="E219" s="6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</row>
    <row r="220" ht="15.75" customHeight="1">
      <c r="A220" s="145"/>
      <c r="B220" s="145"/>
      <c r="C220" s="145"/>
      <c r="D220" s="145"/>
      <c r="E220" s="6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</row>
    <row r="221" ht="15.75" customHeight="1">
      <c r="A221" s="145"/>
      <c r="B221" s="145"/>
      <c r="C221" s="145"/>
      <c r="D221" s="145"/>
      <c r="E221" s="6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</row>
    <row r="222" ht="15.75" customHeight="1">
      <c r="A222" s="145"/>
      <c r="B222" s="145"/>
      <c r="C222" s="145"/>
      <c r="D222" s="145"/>
      <c r="E222" s="6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</row>
    <row r="223" ht="15.75" customHeight="1">
      <c r="A223" s="145"/>
      <c r="B223" s="145"/>
      <c r="C223" s="145"/>
      <c r="D223" s="145"/>
      <c r="E223" s="6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ht="15.75" customHeight="1">
      <c r="A224" s="145"/>
      <c r="B224" s="145"/>
      <c r="C224" s="145"/>
      <c r="D224" s="145"/>
      <c r="E224" s="6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ht="15.75" customHeight="1">
      <c r="A225" s="145"/>
      <c r="B225" s="145"/>
      <c r="C225" s="145"/>
      <c r="D225" s="145"/>
      <c r="E225" s="6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</row>
    <row r="226" ht="15.75" customHeight="1">
      <c r="A226" s="145"/>
      <c r="B226" s="145"/>
      <c r="C226" s="145"/>
      <c r="D226" s="145"/>
      <c r="E226" s="6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</row>
    <row r="227" ht="15.75" customHeight="1">
      <c r="A227" s="145"/>
      <c r="B227" s="145"/>
      <c r="C227" s="145"/>
      <c r="D227" s="145"/>
      <c r="E227" s="6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</row>
    <row r="228" ht="15.75" customHeight="1">
      <c r="A228" s="145"/>
      <c r="B228" s="145"/>
      <c r="C228" s="145"/>
      <c r="D228" s="145"/>
      <c r="E228" s="6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ht="15.75" customHeight="1">
      <c r="A229" s="145"/>
      <c r="B229" s="145"/>
      <c r="C229" s="145"/>
      <c r="D229" s="145"/>
      <c r="E229" s="6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</row>
    <row r="230" ht="15.75" customHeight="1">
      <c r="A230" s="145"/>
      <c r="B230" s="145"/>
      <c r="C230" s="145"/>
      <c r="D230" s="145"/>
      <c r="E230" s="6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ht="15.75" customHeight="1">
      <c r="A231" s="145"/>
      <c r="B231" s="145"/>
      <c r="C231" s="145"/>
      <c r="D231" s="145"/>
      <c r="E231" s="6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</row>
    <row r="232" ht="15.75" customHeight="1">
      <c r="A232" s="145"/>
      <c r="B232" s="145"/>
      <c r="C232" s="145"/>
      <c r="D232" s="145"/>
      <c r="E232" s="6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ht="15.75" customHeight="1">
      <c r="A233" s="145"/>
      <c r="B233" s="145"/>
      <c r="C233" s="145"/>
      <c r="D233" s="145"/>
      <c r="E233" s="6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</row>
    <row r="234" ht="15.75" customHeight="1">
      <c r="A234" s="145"/>
      <c r="B234" s="145"/>
      <c r="C234" s="145"/>
      <c r="D234" s="145"/>
      <c r="E234" s="6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</row>
    <row r="235" ht="15.75" customHeight="1">
      <c r="A235" s="145"/>
      <c r="B235" s="145"/>
      <c r="C235" s="145"/>
      <c r="D235" s="145"/>
      <c r="E235" s="6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</row>
    <row r="236" ht="15.75" customHeight="1">
      <c r="A236" s="145"/>
      <c r="B236" s="145"/>
      <c r="C236" s="145"/>
      <c r="D236" s="145"/>
      <c r="E236" s="6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</row>
    <row r="237" ht="15.75" customHeight="1">
      <c r="A237" s="145"/>
      <c r="B237" s="145"/>
      <c r="C237" s="145"/>
      <c r="D237" s="145"/>
      <c r="E237" s="6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ht="15.75" customHeight="1">
      <c r="A238" s="145"/>
      <c r="B238" s="145"/>
      <c r="C238" s="145"/>
      <c r="D238" s="145"/>
      <c r="E238" s="6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</row>
    <row r="239" ht="15.75" customHeight="1">
      <c r="A239" s="145"/>
      <c r="B239" s="145"/>
      <c r="C239" s="145"/>
      <c r="D239" s="145"/>
      <c r="E239" s="6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</row>
    <row r="240" ht="15.75" customHeight="1">
      <c r="A240" s="145"/>
      <c r="B240" s="145"/>
      <c r="C240" s="145"/>
      <c r="D240" s="145"/>
      <c r="E240" s="6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</row>
    <row r="241" ht="15.75" customHeight="1">
      <c r="A241" s="145"/>
      <c r="B241" s="145"/>
      <c r="C241" s="145"/>
      <c r="D241" s="145"/>
      <c r="E241" s="6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</row>
    <row r="242" ht="15.75" customHeight="1">
      <c r="A242" s="145"/>
      <c r="B242" s="145"/>
      <c r="C242" s="145"/>
      <c r="D242" s="145"/>
      <c r="E242" s="6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</row>
    <row r="243" ht="15.75" customHeight="1">
      <c r="A243" s="145"/>
      <c r="B243" s="145"/>
      <c r="C243" s="145"/>
      <c r="D243" s="145"/>
      <c r="E243" s="6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</row>
    <row r="244" ht="15.75" customHeight="1">
      <c r="A244" s="145"/>
      <c r="B244" s="145"/>
      <c r="C244" s="145"/>
      <c r="D244" s="145"/>
      <c r="E244" s="6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</row>
    <row r="245" ht="15.75" customHeight="1">
      <c r="A245" s="145"/>
      <c r="B245" s="145"/>
      <c r="C245" s="145"/>
      <c r="D245" s="145"/>
      <c r="E245" s="6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</row>
    <row r="246" ht="15.75" customHeight="1">
      <c r="A246" s="145"/>
      <c r="B246" s="145"/>
      <c r="C246" s="145"/>
      <c r="D246" s="145"/>
      <c r="E246" s="6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</row>
    <row r="247" ht="15.75" customHeight="1">
      <c r="A247" s="145"/>
      <c r="B247" s="145"/>
      <c r="C247" s="145"/>
      <c r="D247" s="145"/>
      <c r="E247" s="6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</row>
    <row r="248" ht="15.75" customHeight="1">
      <c r="A248" s="145"/>
      <c r="B248" s="145"/>
      <c r="C248" s="145"/>
      <c r="D248" s="145"/>
      <c r="E248" s="6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</row>
    <row r="249" ht="15.75" customHeight="1">
      <c r="A249" s="145"/>
      <c r="B249" s="145"/>
      <c r="C249" s="145"/>
      <c r="D249" s="145"/>
      <c r="E249" s="6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ht="15.75" customHeight="1">
      <c r="A250" s="145"/>
      <c r="B250" s="145"/>
      <c r="C250" s="145"/>
      <c r="D250" s="145"/>
      <c r="E250" s="6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ht="15.75" customHeight="1">
      <c r="A251" s="145"/>
      <c r="B251" s="145"/>
      <c r="C251" s="145"/>
      <c r="D251" s="145"/>
      <c r="E251" s="6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ht="15.75" customHeight="1">
      <c r="A252" s="145"/>
      <c r="B252" s="145"/>
      <c r="C252" s="145"/>
      <c r="D252" s="145"/>
      <c r="E252" s="6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ht="15.75" customHeight="1">
      <c r="A253" s="145"/>
      <c r="B253" s="145"/>
      <c r="C253" s="145"/>
      <c r="D253" s="145"/>
      <c r="E253" s="6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</row>
    <row r="254" ht="15.75" customHeight="1">
      <c r="A254" s="145"/>
      <c r="B254" s="145"/>
      <c r="C254" s="145"/>
      <c r="D254" s="145"/>
      <c r="E254" s="6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</row>
    <row r="255" ht="15.75" customHeight="1">
      <c r="A255" s="145"/>
      <c r="B255" s="145"/>
      <c r="C255" s="145"/>
      <c r="D255" s="145"/>
      <c r="E255" s="6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</row>
    <row r="256" ht="15.75" customHeight="1">
      <c r="A256" s="145"/>
      <c r="B256" s="145"/>
      <c r="C256" s="145"/>
      <c r="D256" s="145"/>
      <c r="E256" s="6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</row>
    <row r="257" ht="15.75" customHeight="1">
      <c r="A257" s="145"/>
      <c r="B257" s="145"/>
      <c r="C257" s="145"/>
      <c r="D257" s="145"/>
      <c r="E257" s="6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</row>
    <row r="258" ht="15.75" customHeight="1">
      <c r="A258" s="145"/>
      <c r="B258" s="145"/>
      <c r="C258" s="145"/>
      <c r="D258" s="145"/>
      <c r="E258" s="6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</row>
    <row r="259" ht="15.75" customHeight="1">
      <c r="A259" s="145"/>
      <c r="B259" s="145"/>
      <c r="C259" s="145"/>
      <c r="D259" s="145"/>
      <c r="E259" s="6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</row>
    <row r="260" ht="15.75" customHeight="1">
      <c r="A260" s="145"/>
      <c r="B260" s="145"/>
      <c r="C260" s="145"/>
      <c r="D260" s="145"/>
      <c r="E260" s="6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ht="15.75" customHeight="1">
      <c r="A261" s="145"/>
      <c r="B261" s="145"/>
      <c r="C261" s="145"/>
      <c r="D261" s="145"/>
      <c r="E261" s="6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ht="15.75" customHeight="1">
      <c r="A262" s="145"/>
      <c r="B262" s="145"/>
      <c r="C262" s="145"/>
      <c r="D262" s="145"/>
      <c r="E262" s="6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ht="15.75" customHeight="1">
      <c r="A263" s="145"/>
      <c r="B263" s="145"/>
      <c r="C263" s="145"/>
      <c r="D263" s="145"/>
      <c r="E263" s="6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ht="15.75" customHeight="1">
      <c r="A264" s="145"/>
      <c r="B264" s="145"/>
      <c r="C264" s="145"/>
      <c r="D264" s="145"/>
      <c r="E264" s="6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ht="15.75" customHeight="1">
      <c r="A265" s="145"/>
      <c r="B265" s="145"/>
      <c r="C265" s="145"/>
      <c r="D265" s="145"/>
      <c r="E265" s="6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ht="15.75" customHeight="1">
      <c r="A266" s="145"/>
      <c r="B266" s="145"/>
      <c r="C266" s="145"/>
      <c r="D266" s="145"/>
      <c r="E266" s="6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ht="15.75" customHeight="1">
      <c r="A267" s="145"/>
      <c r="B267" s="145"/>
      <c r="C267" s="145"/>
      <c r="D267" s="145"/>
      <c r="E267" s="6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ht="15.75" customHeight="1">
      <c r="A268" s="145"/>
      <c r="B268" s="145"/>
      <c r="C268" s="145"/>
      <c r="D268" s="145"/>
      <c r="E268" s="6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ht="15.75" customHeight="1">
      <c r="A269" s="145"/>
      <c r="B269" s="145"/>
      <c r="C269" s="145"/>
      <c r="D269" s="145"/>
      <c r="E269" s="6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</row>
    <row r="270" ht="15.75" customHeight="1">
      <c r="A270" s="145"/>
      <c r="B270" s="145"/>
      <c r="C270" s="145"/>
      <c r="D270" s="145"/>
      <c r="E270" s="6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</row>
    <row r="271" ht="15.75" customHeight="1">
      <c r="A271" s="145"/>
      <c r="B271" s="145"/>
      <c r="C271" s="145"/>
      <c r="D271" s="145"/>
      <c r="E271" s="6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</row>
    <row r="272" ht="15.75" customHeight="1">
      <c r="A272" s="145"/>
      <c r="B272" s="145"/>
      <c r="C272" s="145"/>
      <c r="D272" s="145"/>
      <c r="E272" s="6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</row>
    <row r="273" ht="15.75" customHeight="1">
      <c r="A273" s="145"/>
      <c r="B273" s="145"/>
      <c r="C273" s="145"/>
      <c r="D273" s="145"/>
      <c r="E273" s="6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</row>
    <row r="274" ht="15.75" customHeight="1">
      <c r="A274" s="145"/>
      <c r="B274" s="145"/>
      <c r="C274" s="145"/>
      <c r="D274" s="145"/>
      <c r="E274" s="6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</row>
    <row r="275" ht="15.75" customHeight="1">
      <c r="A275" s="145"/>
      <c r="B275" s="145"/>
      <c r="C275" s="145"/>
      <c r="D275" s="145"/>
      <c r="E275" s="6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</row>
    <row r="276" ht="15.75" customHeight="1">
      <c r="A276" s="145"/>
      <c r="B276" s="145"/>
      <c r="C276" s="145"/>
      <c r="D276" s="145"/>
      <c r="E276" s="6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</row>
    <row r="277" ht="15.75" customHeight="1">
      <c r="A277" s="145"/>
      <c r="B277" s="145"/>
      <c r="C277" s="145"/>
      <c r="D277" s="145"/>
      <c r="E277" s="6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</row>
    <row r="278" ht="15.75" customHeight="1">
      <c r="A278" s="145"/>
      <c r="B278" s="145"/>
      <c r="C278" s="145"/>
      <c r="D278" s="145"/>
      <c r="E278" s="6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</row>
    <row r="279" ht="15.75" customHeight="1">
      <c r="A279" s="145"/>
      <c r="B279" s="145"/>
      <c r="C279" s="145"/>
      <c r="D279" s="145"/>
      <c r="E279" s="6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</row>
    <row r="280" ht="15.75" customHeight="1">
      <c r="A280" s="145"/>
      <c r="B280" s="145"/>
      <c r="C280" s="145"/>
      <c r="D280" s="145"/>
      <c r="E280" s="6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</row>
    <row r="281" ht="15.75" customHeight="1">
      <c r="A281" s="145"/>
      <c r="B281" s="145"/>
      <c r="C281" s="145"/>
      <c r="D281" s="145"/>
      <c r="E281" s="6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</row>
    <row r="282" ht="15.75" customHeight="1">
      <c r="A282" s="145"/>
      <c r="B282" s="145"/>
      <c r="C282" s="145"/>
      <c r="D282" s="145"/>
      <c r="E282" s="6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</row>
    <row r="283" ht="15.75" customHeight="1">
      <c r="A283" s="145"/>
      <c r="B283" s="145"/>
      <c r="C283" s="145"/>
      <c r="D283" s="145"/>
      <c r="E283" s="6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ht="15.75" customHeight="1">
      <c r="A284" s="145"/>
      <c r="B284" s="145"/>
      <c r="C284" s="145"/>
      <c r="D284" s="145"/>
      <c r="E284" s="6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ht="15.75" customHeight="1">
      <c r="A285" s="145"/>
      <c r="B285" s="145"/>
      <c r="C285" s="145"/>
      <c r="D285" s="145"/>
      <c r="E285" s="6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ht="15.75" customHeight="1">
      <c r="A286" s="145"/>
      <c r="B286" s="145"/>
      <c r="C286" s="145"/>
      <c r="D286" s="145"/>
      <c r="E286" s="6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ht="15.75" customHeight="1">
      <c r="A287" s="145"/>
      <c r="B287" s="145"/>
      <c r="C287" s="145"/>
      <c r="D287" s="145"/>
      <c r="E287" s="6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</row>
    <row r="288" ht="15.75" customHeight="1">
      <c r="A288" s="145"/>
      <c r="B288" s="145"/>
      <c r="C288" s="145"/>
      <c r="D288" s="145"/>
      <c r="E288" s="6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</row>
    <row r="289" ht="15.75" customHeight="1">
      <c r="A289" s="145"/>
      <c r="B289" s="145"/>
      <c r="C289" s="145"/>
      <c r="D289" s="145"/>
      <c r="E289" s="6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</row>
    <row r="290" ht="15.75" customHeight="1">
      <c r="A290" s="145"/>
      <c r="B290" s="145"/>
      <c r="C290" s="145"/>
      <c r="D290" s="145"/>
      <c r="E290" s="6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</row>
    <row r="291" ht="15.75" customHeight="1">
      <c r="A291" s="145"/>
      <c r="B291" s="145"/>
      <c r="C291" s="145"/>
      <c r="D291" s="145"/>
      <c r="E291" s="6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</row>
    <row r="292" ht="15.75" customHeight="1">
      <c r="A292" s="145"/>
      <c r="B292" s="145"/>
      <c r="C292" s="145"/>
      <c r="D292" s="145"/>
      <c r="E292" s="6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</row>
    <row r="293" ht="15.75" customHeight="1">
      <c r="A293" s="145"/>
      <c r="B293" s="145"/>
      <c r="C293" s="145"/>
      <c r="D293" s="145"/>
      <c r="E293" s="6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</row>
    <row r="294" ht="15.75" customHeight="1">
      <c r="A294" s="145"/>
      <c r="B294" s="145"/>
      <c r="C294" s="145"/>
      <c r="D294" s="145"/>
      <c r="E294" s="6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</row>
    <row r="295" ht="15.75" customHeight="1">
      <c r="A295" s="145"/>
      <c r="B295" s="145"/>
      <c r="C295" s="145"/>
      <c r="D295" s="145"/>
      <c r="E295" s="6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</row>
    <row r="296" ht="15.75" customHeight="1">
      <c r="A296" s="145"/>
      <c r="B296" s="145"/>
      <c r="C296" s="145"/>
      <c r="D296" s="145"/>
      <c r="E296" s="6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</row>
    <row r="297" ht="15.75" customHeight="1">
      <c r="A297" s="145"/>
      <c r="B297" s="145"/>
      <c r="C297" s="145"/>
      <c r="D297" s="145"/>
      <c r="E297" s="6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</row>
    <row r="298" ht="15.75" customHeight="1">
      <c r="A298" s="145"/>
      <c r="B298" s="145"/>
      <c r="C298" s="145"/>
      <c r="D298" s="145"/>
      <c r="E298" s="6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</row>
    <row r="299" ht="15.75" customHeight="1">
      <c r="A299" s="145"/>
      <c r="B299" s="145"/>
      <c r="C299" s="145"/>
      <c r="D299" s="145"/>
      <c r="E299" s="6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</row>
    <row r="300" ht="15.75" customHeight="1">
      <c r="A300" s="145"/>
      <c r="B300" s="145"/>
      <c r="C300" s="145"/>
      <c r="D300" s="145"/>
      <c r="E300" s="6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</row>
    <row r="301" ht="15.75" customHeight="1">
      <c r="A301" s="145"/>
      <c r="B301" s="145"/>
      <c r="C301" s="145"/>
      <c r="D301" s="145"/>
      <c r="E301" s="6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</row>
    <row r="302" ht="15.75" customHeight="1">
      <c r="A302" s="145"/>
      <c r="B302" s="145"/>
      <c r="C302" s="145"/>
      <c r="D302" s="145"/>
      <c r="E302" s="6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</row>
    <row r="303" ht="15.75" customHeight="1">
      <c r="A303" s="145"/>
      <c r="B303" s="145"/>
      <c r="C303" s="145"/>
      <c r="D303" s="145"/>
      <c r="E303" s="6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</row>
    <row r="304" ht="15.75" customHeight="1">
      <c r="A304" s="145"/>
      <c r="B304" s="145"/>
      <c r="C304" s="145"/>
      <c r="D304" s="145"/>
      <c r="E304" s="6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</row>
    <row r="305" ht="15.75" customHeight="1">
      <c r="A305" s="145"/>
      <c r="B305" s="145"/>
      <c r="C305" s="145"/>
      <c r="D305" s="145"/>
      <c r="E305" s="6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</row>
    <row r="306" ht="15.75" customHeight="1">
      <c r="A306" s="145"/>
      <c r="B306" s="145"/>
      <c r="C306" s="145"/>
      <c r="D306" s="145"/>
      <c r="E306" s="6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</row>
    <row r="307" ht="15.75" customHeight="1">
      <c r="A307" s="145"/>
      <c r="B307" s="145"/>
      <c r="C307" s="145"/>
      <c r="D307" s="145"/>
      <c r="E307" s="6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</row>
    <row r="308" ht="15.75" customHeight="1">
      <c r="A308" s="145"/>
      <c r="B308" s="145"/>
      <c r="C308" s="145"/>
      <c r="D308" s="145"/>
      <c r="E308" s="6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</row>
    <row r="309" ht="15.75" customHeight="1">
      <c r="A309" s="145"/>
      <c r="B309" s="145"/>
      <c r="C309" s="145"/>
      <c r="D309" s="145"/>
      <c r="E309" s="6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</row>
    <row r="310" ht="15.75" customHeight="1">
      <c r="A310" s="145"/>
      <c r="B310" s="145"/>
      <c r="C310" s="145"/>
      <c r="D310" s="145"/>
      <c r="E310" s="6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</row>
    <row r="311" ht="15.75" customHeight="1">
      <c r="A311" s="145"/>
      <c r="B311" s="145"/>
      <c r="C311" s="145"/>
      <c r="D311" s="145"/>
      <c r="E311" s="6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</row>
    <row r="312" ht="15.75" customHeight="1">
      <c r="A312" s="145"/>
      <c r="B312" s="145"/>
      <c r="C312" s="145"/>
      <c r="D312" s="145"/>
      <c r="E312" s="6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</row>
    <row r="313" ht="15.75" customHeight="1">
      <c r="A313" s="145"/>
      <c r="B313" s="145"/>
      <c r="C313" s="145"/>
      <c r="D313" s="145"/>
      <c r="E313" s="6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</row>
    <row r="314" ht="15.75" customHeight="1">
      <c r="A314" s="145"/>
      <c r="B314" s="145"/>
      <c r="C314" s="145"/>
      <c r="D314" s="145"/>
      <c r="E314" s="6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</row>
    <row r="315" ht="15.75" customHeight="1">
      <c r="A315" s="145"/>
      <c r="B315" s="145"/>
      <c r="C315" s="145"/>
      <c r="D315" s="145"/>
      <c r="E315" s="6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</row>
    <row r="316" ht="15.75" customHeight="1">
      <c r="A316" s="145"/>
      <c r="B316" s="145"/>
      <c r="C316" s="145"/>
      <c r="D316" s="145"/>
      <c r="E316" s="6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</row>
    <row r="317" ht="15.75" customHeight="1">
      <c r="A317" s="145"/>
      <c r="B317" s="145"/>
      <c r="C317" s="145"/>
      <c r="D317" s="145"/>
      <c r="E317" s="6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</row>
    <row r="318" ht="15.75" customHeight="1">
      <c r="A318" s="145"/>
      <c r="B318" s="145"/>
      <c r="C318" s="145"/>
      <c r="D318" s="145"/>
      <c r="E318" s="6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</row>
    <row r="319" ht="15.75" customHeight="1">
      <c r="A319" s="145"/>
      <c r="B319" s="145"/>
      <c r="C319" s="145"/>
      <c r="D319" s="145"/>
      <c r="E319" s="6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</row>
    <row r="320" ht="15.75" customHeight="1">
      <c r="A320" s="145"/>
      <c r="B320" s="145"/>
      <c r="C320" s="145"/>
      <c r="D320" s="145"/>
      <c r="E320" s="6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</row>
    <row r="321" ht="15.75" customHeight="1">
      <c r="A321" s="145"/>
      <c r="B321" s="145"/>
      <c r="C321" s="145"/>
      <c r="D321" s="145"/>
      <c r="E321" s="6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</row>
    <row r="322" ht="15.75" customHeight="1">
      <c r="A322" s="145"/>
      <c r="B322" s="145"/>
      <c r="C322" s="145"/>
      <c r="D322" s="145"/>
      <c r="E322" s="6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</row>
    <row r="323" ht="15.75" customHeight="1">
      <c r="A323" s="145"/>
      <c r="B323" s="145"/>
      <c r="C323" s="145"/>
      <c r="D323" s="145"/>
      <c r="E323" s="6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</row>
    <row r="324" ht="15.75" customHeight="1">
      <c r="A324" s="145"/>
      <c r="B324" s="145"/>
      <c r="C324" s="145"/>
      <c r="D324" s="145"/>
      <c r="E324" s="6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</row>
    <row r="325" ht="15.75" customHeight="1">
      <c r="A325" s="145"/>
      <c r="B325" s="145"/>
      <c r="C325" s="145"/>
      <c r="D325" s="145"/>
      <c r="E325" s="6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</row>
    <row r="326" ht="15.75" customHeight="1">
      <c r="A326" s="145"/>
      <c r="B326" s="145"/>
      <c r="C326" s="145"/>
      <c r="D326" s="145"/>
      <c r="E326" s="6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</row>
    <row r="327" ht="15.75" customHeight="1">
      <c r="A327" s="145"/>
      <c r="B327" s="145"/>
      <c r="C327" s="145"/>
      <c r="D327" s="145"/>
      <c r="E327" s="6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</row>
    <row r="328" ht="15.75" customHeight="1">
      <c r="A328" s="145"/>
      <c r="B328" s="145"/>
      <c r="C328" s="145"/>
      <c r="D328" s="145"/>
      <c r="E328" s="6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</row>
    <row r="329" ht="15.75" customHeight="1">
      <c r="A329" s="145"/>
      <c r="B329" s="145"/>
      <c r="C329" s="145"/>
      <c r="D329" s="145"/>
      <c r="E329" s="6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</row>
    <row r="330" ht="15.75" customHeight="1">
      <c r="A330" s="145"/>
      <c r="B330" s="145"/>
      <c r="C330" s="145"/>
      <c r="D330" s="145"/>
      <c r="E330" s="6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</row>
    <row r="331" ht="15.75" customHeight="1">
      <c r="A331" s="145"/>
      <c r="B331" s="145"/>
      <c r="C331" s="145"/>
      <c r="D331" s="145"/>
      <c r="E331" s="6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</row>
    <row r="332" ht="15.75" customHeight="1">
      <c r="A332" s="145"/>
      <c r="B332" s="145"/>
      <c r="C332" s="145"/>
      <c r="D332" s="145"/>
      <c r="E332" s="6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</row>
    <row r="333" ht="15.75" customHeight="1">
      <c r="A333" s="145"/>
      <c r="B333" s="145"/>
      <c r="C333" s="145"/>
      <c r="D333" s="145"/>
      <c r="E333" s="6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</row>
    <row r="334" ht="15.75" customHeight="1">
      <c r="A334" s="145"/>
      <c r="B334" s="145"/>
      <c r="C334" s="145"/>
      <c r="D334" s="145"/>
      <c r="E334" s="6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</row>
    <row r="335" ht="15.75" customHeight="1">
      <c r="A335" s="145"/>
      <c r="B335" s="145"/>
      <c r="C335" s="145"/>
      <c r="D335" s="145"/>
      <c r="E335" s="6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</row>
    <row r="336" ht="15.75" customHeight="1">
      <c r="A336" s="145"/>
      <c r="B336" s="145"/>
      <c r="C336" s="145"/>
      <c r="D336" s="145"/>
      <c r="E336" s="6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</row>
    <row r="337" ht="15.75" customHeight="1">
      <c r="A337" s="145"/>
      <c r="B337" s="145"/>
      <c r="C337" s="145"/>
      <c r="D337" s="145"/>
      <c r="E337" s="6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</row>
    <row r="338" ht="15.75" customHeight="1">
      <c r="A338" s="145"/>
      <c r="B338" s="145"/>
      <c r="C338" s="145"/>
      <c r="D338" s="145"/>
      <c r="E338" s="6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</row>
    <row r="339" ht="15.75" customHeight="1">
      <c r="A339" s="145"/>
      <c r="B339" s="145"/>
      <c r="C339" s="145"/>
      <c r="D339" s="145"/>
      <c r="E339" s="6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</row>
    <row r="340" ht="15.75" customHeight="1">
      <c r="A340" s="145"/>
      <c r="B340" s="145"/>
      <c r="C340" s="145"/>
      <c r="D340" s="145"/>
      <c r="E340" s="6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ht="15.75" customHeight="1">
      <c r="A341" s="145"/>
      <c r="B341" s="145"/>
      <c r="C341" s="145"/>
      <c r="D341" s="145"/>
      <c r="E341" s="6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ht="15.75" customHeight="1">
      <c r="A342" s="145"/>
      <c r="B342" s="145"/>
      <c r="C342" s="145"/>
      <c r="D342" s="145"/>
      <c r="E342" s="6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ht="15.75" customHeight="1">
      <c r="A343" s="145"/>
      <c r="B343" s="145"/>
      <c r="C343" s="145"/>
      <c r="D343" s="145"/>
      <c r="E343" s="6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</row>
    <row r="344" ht="15.75" customHeight="1">
      <c r="A344" s="145"/>
      <c r="B344" s="145"/>
      <c r="C344" s="145"/>
      <c r="D344" s="145"/>
      <c r="E344" s="6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</row>
    <row r="345" ht="15.75" customHeight="1">
      <c r="A345" s="145"/>
      <c r="B345" s="145"/>
      <c r="C345" s="145"/>
      <c r="D345" s="145"/>
      <c r="E345" s="6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</row>
    <row r="346" ht="15.75" customHeight="1">
      <c r="A346" s="145"/>
      <c r="B346" s="145"/>
      <c r="C346" s="145"/>
      <c r="D346" s="145"/>
      <c r="E346" s="6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</row>
    <row r="347" ht="15.75" customHeight="1">
      <c r="A347" s="145"/>
      <c r="B347" s="145"/>
      <c r="C347" s="145"/>
      <c r="D347" s="145"/>
      <c r="E347" s="6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</row>
    <row r="348" ht="15.75" customHeight="1">
      <c r="A348" s="145"/>
      <c r="B348" s="145"/>
      <c r="C348" s="145"/>
      <c r="D348" s="145"/>
      <c r="E348" s="6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</row>
    <row r="349" ht="15.75" customHeight="1">
      <c r="A349" s="145"/>
      <c r="B349" s="145"/>
      <c r="C349" s="145"/>
      <c r="D349" s="145"/>
      <c r="E349" s="6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</row>
    <row r="350" ht="15.75" customHeight="1">
      <c r="A350" s="145"/>
      <c r="B350" s="145"/>
      <c r="C350" s="145"/>
      <c r="D350" s="145"/>
      <c r="E350" s="6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</row>
    <row r="351" ht="15.75" customHeight="1">
      <c r="A351" s="145"/>
      <c r="B351" s="145"/>
      <c r="C351" s="145"/>
      <c r="D351" s="145"/>
      <c r="E351" s="6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</row>
    <row r="352" ht="15.75" customHeight="1">
      <c r="A352" s="145"/>
      <c r="B352" s="145"/>
      <c r="C352" s="145"/>
      <c r="D352" s="145"/>
      <c r="E352" s="6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</row>
    <row r="353" ht="15.75" customHeight="1">
      <c r="A353" s="145"/>
      <c r="B353" s="145"/>
      <c r="C353" s="145"/>
      <c r="D353" s="145"/>
      <c r="E353" s="6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</row>
    <row r="354" ht="15.75" customHeight="1">
      <c r="A354" s="145"/>
      <c r="B354" s="145"/>
      <c r="C354" s="145"/>
      <c r="D354" s="145"/>
      <c r="E354" s="6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</row>
    <row r="355" ht="15.75" customHeight="1">
      <c r="A355" s="145"/>
      <c r="B355" s="145"/>
      <c r="C355" s="145"/>
      <c r="D355" s="145"/>
      <c r="E355" s="6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</row>
    <row r="356" ht="15.75" customHeight="1">
      <c r="A356" s="145"/>
      <c r="B356" s="145"/>
      <c r="C356" s="145"/>
      <c r="D356" s="145"/>
      <c r="E356" s="6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</row>
    <row r="357" ht="15.75" customHeight="1">
      <c r="A357" s="145"/>
      <c r="B357" s="145"/>
      <c r="C357" s="145"/>
      <c r="D357" s="145"/>
      <c r="E357" s="6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</row>
    <row r="358" ht="15.75" customHeight="1">
      <c r="A358" s="145"/>
      <c r="B358" s="145"/>
      <c r="C358" s="145"/>
      <c r="D358" s="145"/>
      <c r="E358" s="6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</row>
    <row r="359" ht="15.75" customHeight="1">
      <c r="A359" s="145"/>
      <c r="B359" s="145"/>
      <c r="C359" s="145"/>
      <c r="D359" s="145"/>
      <c r="E359" s="6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</row>
    <row r="360" ht="15.75" customHeight="1">
      <c r="A360" s="145"/>
      <c r="B360" s="145"/>
      <c r="C360" s="145"/>
      <c r="D360" s="145"/>
      <c r="E360" s="6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</row>
    <row r="361" ht="15.75" customHeight="1">
      <c r="A361" s="145"/>
      <c r="B361" s="145"/>
      <c r="C361" s="145"/>
      <c r="D361" s="145"/>
      <c r="E361" s="6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</row>
    <row r="362" ht="15.75" customHeight="1">
      <c r="A362" s="145"/>
      <c r="B362" s="145"/>
      <c r="C362" s="145"/>
      <c r="D362" s="145"/>
      <c r="E362" s="6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</row>
    <row r="363" ht="15.75" customHeight="1">
      <c r="A363" s="145"/>
      <c r="B363" s="145"/>
      <c r="C363" s="145"/>
      <c r="D363" s="145"/>
      <c r="E363" s="6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</row>
    <row r="364" ht="15.75" customHeight="1">
      <c r="A364" s="145"/>
      <c r="B364" s="145"/>
      <c r="C364" s="145"/>
      <c r="D364" s="145"/>
      <c r="E364" s="6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</row>
    <row r="365" ht="15.75" customHeight="1">
      <c r="A365" s="145"/>
      <c r="B365" s="145"/>
      <c r="C365" s="145"/>
      <c r="D365" s="145"/>
      <c r="E365" s="6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</row>
    <row r="366" ht="15.75" customHeight="1">
      <c r="A366" s="145"/>
      <c r="B366" s="145"/>
      <c r="C366" s="145"/>
      <c r="D366" s="145"/>
      <c r="E366" s="6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</row>
    <row r="367" ht="15.75" customHeight="1">
      <c r="A367" s="145"/>
      <c r="B367" s="145"/>
      <c r="C367" s="145"/>
      <c r="D367" s="145"/>
      <c r="E367" s="6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</row>
    <row r="368" ht="15.75" customHeight="1">
      <c r="A368" s="145"/>
      <c r="B368" s="145"/>
      <c r="C368" s="145"/>
      <c r="D368" s="145"/>
      <c r="E368" s="6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ht="15.75" customHeight="1">
      <c r="A369" s="145"/>
      <c r="B369" s="145"/>
      <c r="C369" s="145"/>
      <c r="D369" s="145"/>
      <c r="E369" s="6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</row>
    <row r="370" ht="15.75" customHeight="1">
      <c r="A370" s="145"/>
      <c r="B370" s="145"/>
      <c r="C370" s="145"/>
      <c r="D370" s="145"/>
      <c r="E370" s="6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</row>
    <row r="371" ht="15.75" customHeight="1">
      <c r="A371" s="145"/>
      <c r="B371" s="145"/>
      <c r="C371" s="145"/>
      <c r="D371" s="145"/>
      <c r="E371" s="6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ht="15.75" customHeight="1">
      <c r="A372" s="145"/>
      <c r="B372" s="145"/>
      <c r="C372" s="145"/>
      <c r="D372" s="145"/>
      <c r="E372" s="6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</row>
    <row r="373" ht="15.75" customHeight="1">
      <c r="A373" s="145"/>
      <c r="B373" s="145"/>
      <c r="C373" s="145"/>
      <c r="D373" s="145"/>
      <c r="E373" s="6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</row>
    <row r="374" ht="15.75" customHeight="1">
      <c r="A374" s="145"/>
      <c r="B374" s="145"/>
      <c r="C374" s="145"/>
      <c r="D374" s="145"/>
      <c r="E374" s="6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</row>
    <row r="375" ht="15.75" customHeight="1">
      <c r="A375" s="145"/>
      <c r="B375" s="145"/>
      <c r="C375" s="145"/>
      <c r="D375" s="145"/>
      <c r="E375" s="6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</row>
    <row r="376" ht="15.75" customHeight="1">
      <c r="A376" s="145"/>
      <c r="B376" s="145"/>
      <c r="C376" s="145"/>
      <c r="D376" s="145"/>
      <c r="E376" s="6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</row>
    <row r="377" ht="15.75" customHeight="1">
      <c r="A377" s="145"/>
      <c r="B377" s="145"/>
      <c r="C377" s="145"/>
      <c r="D377" s="145"/>
      <c r="E377" s="6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ht="15.75" customHeight="1">
      <c r="A378" s="145"/>
      <c r="B378" s="145"/>
      <c r="C378" s="145"/>
      <c r="D378" s="145"/>
      <c r="E378" s="6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ht="15.75" customHeight="1">
      <c r="A379" s="145"/>
      <c r="B379" s="145"/>
      <c r="C379" s="145"/>
      <c r="D379" s="145"/>
      <c r="E379" s="6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</row>
    <row r="380" ht="15.75" customHeight="1">
      <c r="A380" s="145"/>
      <c r="B380" s="145"/>
      <c r="C380" s="145"/>
      <c r="D380" s="145"/>
      <c r="E380" s="6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</row>
    <row r="381" ht="15.75" customHeight="1">
      <c r="A381" s="145"/>
      <c r="B381" s="145"/>
      <c r="C381" s="145"/>
      <c r="D381" s="145"/>
      <c r="E381" s="6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ht="15.75" customHeight="1">
      <c r="A382" s="145"/>
      <c r="B382" s="145"/>
      <c r="C382" s="145"/>
      <c r="D382" s="145"/>
      <c r="E382" s="6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ht="15.75" customHeight="1">
      <c r="A383" s="145"/>
      <c r="B383" s="145"/>
      <c r="C383" s="145"/>
      <c r="D383" s="145"/>
      <c r="E383" s="6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ht="15.75" customHeight="1">
      <c r="A384" s="145"/>
      <c r="B384" s="145"/>
      <c r="C384" s="145"/>
      <c r="D384" s="145"/>
      <c r="E384" s="6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ht="15.75" customHeight="1">
      <c r="A385" s="145"/>
      <c r="B385" s="145"/>
      <c r="C385" s="145"/>
      <c r="D385" s="145"/>
      <c r="E385" s="6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ht="15.75" customHeight="1">
      <c r="A386" s="145"/>
      <c r="B386" s="145"/>
      <c r="C386" s="145"/>
      <c r="D386" s="145"/>
      <c r="E386" s="6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ht="15.75" customHeight="1">
      <c r="A387" s="145"/>
      <c r="B387" s="145"/>
      <c r="C387" s="145"/>
      <c r="D387" s="145"/>
      <c r="E387" s="6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ht="15.75" customHeight="1">
      <c r="A388" s="145"/>
      <c r="B388" s="145"/>
      <c r="C388" s="145"/>
      <c r="D388" s="145"/>
      <c r="E388" s="6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ht="15.75" customHeight="1">
      <c r="A389" s="145"/>
      <c r="B389" s="145"/>
      <c r="C389" s="145"/>
      <c r="D389" s="145"/>
      <c r="E389" s="6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ht="15.75" customHeight="1">
      <c r="A390" s="145"/>
      <c r="B390" s="145"/>
      <c r="C390" s="145"/>
      <c r="D390" s="145"/>
      <c r="E390" s="6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ht="15.75" customHeight="1">
      <c r="A391" s="145"/>
      <c r="B391" s="145"/>
      <c r="C391" s="145"/>
      <c r="D391" s="145"/>
      <c r="E391" s="6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ht="15.75" customHeight="1">
      <c r="A392" s="145"/>
      <c r="B392" s="145"/>
      <c r="C392" s="145"/>
      <c r="D392" s="145"/>
      <c r="E392" s="6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ht="15.75" customHeight="1">
      <c r="A393" s="145"/>
      <c r="B393" s="145"/>
      <c r="C393" s="145"/>
      <c r="D393" s="145"/>
      <c r="E393" s="6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ht="15.75" customHeight="1">
      <c r="A394" s="145"/>
      <c r="B394" s="145"/>
      <c r="C394" s="145"/>
      <c r="D394" s="145"/>
      <c r="E394" s="6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ht="15.75" customHeight="1">
      <c r="A395" s="145"/>
      <c r="B395" s="145"/>
      <c r="C395" s="145"/>
      <c r="D395" s="145"/>
      <c r="E395" s="6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ht="15.75" customHeight="1">
      <c r="A396" s="145"/>
      <c r="B396" s="145"/>
      <c r="C396" s="145"/>
      <c r="D396" s="145"/>
      <c r="E396" s="6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ht="15.75" customHeight="1">
      <c r="A397" s="145"/>
      <c r="B397" s="145"/>
      <c r="C397" s="145"/>
      <c r="D397" s="145"/>
      <c r="E397" s="6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ht="15.75" customHeight="1">
      <c r="A398" s="145"/>
      <c r="B398" s="145"/>
      <c r="C398" s="145"/>
      <c r="D398" s="145"/>
      <c r="E398" s="6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ht="15.75" customHeight="1">
      <c r="A399" s="145"/>
      <c r="B399" s="145"/>
      <c r="C399" s="145"/>
      <c r="D399" s="145"/>
      <c r="E399" s="6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ht="15.75" customHeight="1">
      <c r="A400" s="145"/>
      <c r="B400" s="145"/>
      <c r="C400" s="145"/>
      <c r="D400" s="145"/>
      <c r="E400" s="6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ht="15.75" customHeight="1">
      <c r="A401" s="145"/>
      <c r="B401" s="145"/>
      <c r="C401" s="145"/>
      <c r="D401" s="145"/>
      <c r="E401" s="6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ht="15.75" customHeight="1">
      <c r="A402" s="145"/>
      <c r="B402" s="145"/>
      <c r="C402" s="145"/>
      <c r="D402" s="145"/>
      <c r="E402" s="6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ht="15.75" customHeight="1">
      <c r="A403" s="145"/>
      <c r="B403" s="145"/>
      <c r="C403" s="145"/>
      <c r="D403" s="145"/>
      <c r="E403" s="6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ht="15.75" customHeight="1">
      <c r="A404" s="145"/>
      <c r="B404" s="145"/>
      <c r="C404" s="145"/>
      <c r="D404" s="145"/>
      <c r="E404" s="6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ht="15.75" customHeight="1">
      <c r="A405" s="145"/>
      <c r="B405" s="145"/>
      <c r="C405" s="145"/>
      <c r="D405" s="145"/>
      <c r="E405" s="6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ht="15.75" customHeight="1">
      <c r="A406" s="145"/>
      <c r="B406" s="145"/>
      <c r="C406" s="145"/>
      <c r="D406" s="145"/>
      <c r="E406" s="6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ht="15.75" customHeight="1">
      <c r="A407" s="145"/>
      <c r="B407" s="145"/>
      <c r="C407" s="145"/>
      <c r="D407" s="145"/>
      <c r="E407" s="6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ht="15.75" customHeight="1">
      <c r="A408" s="145"/>
      <c r="B408" s="145"/>
      <c r="C408" s="145"/>
      <c r="D408" s="145"/>
      <c r="E408" s="6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ht="15.75" customHeight="1">
      <c r="A409" s="145"/>
      <c r="B409" s="145"/>
      <c r="C409" s="145"/>
      <c r="D409" s="145"/>
      <c r="E409" s="6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ht="15.75" customHeight="1">
      <c r="A410" s="145"/>
      <c r="B410" s="145"/>
      <c r="C410" s="145"/>
      <c r="D410" s="145"/>
      <c r="E410" s="6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ht="15.75" customHeight="1">
      <c r="A411" s="145"/>
      <c r="B411" s="145"/>
      <c r="C411" s="145"/>
      <c r="D411" s="145"/>
      <c r="E411" s="6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ht="15.75" customHeight="1">
      <c r="A412" s="145"/>
      <c r="B412" s="145"/>
      <c r="C412" s="145"/>
      <c r="D412" s="145"/>
      <c r="E412" s="6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ht="15.75" customHeight="1">
      <c r="A413" s="145"/>
      <c r="B413" s="145"/>
      <c r="C413" s="145"/>
      <c r="D413" s="145"/>
      <c r="E413" s="6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ht="15.75" customHeight="1">
      <c r="A414" s="145"/>
      <c r="B414" s="145"/>
      <c r="C414" s="145"/>
      <c r="D414" s="145"/>
      <c r="E414" s="6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ht="15.75" customHeight="1">
      <c r="A415" s="145"/>
      <c r="B415" s="145"/>
      <c r="C415" s="145"/>
      <c r="D415" s="145"/>
      <c r="E415" s="6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ht="15.75" customHeight="1">
      <c r="A416" s="145"/>
      <c r="B416" s="145"/>
      <c r="C416" s="145"/>
      <c r="D416" s="145"/>
      <c r="E416" s="6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ht="15.75" customHeight="1">
      <c r="A417" s="145"/>
      <c r="B417" s="145"/>
      <c r="C417" s="145"/>
      <c r="D417" s="145"/>
      <c r="E417" s="6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ht="15.75" customHeight="1">
      <c r="A418" s="145"/>
      <c r="B418" s="145"/>
      <c r="C418" s="145"/>
      <c r="D418" s="145"/>
      <c r="E418" s="6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ht="15.75" customHeight="1">
      <c r="A419" s="145"/>
      <c r="B419" s="145"/>
      <c r="C419" s="145"/>
      <c r="D419" s="145"/>
      <c r="E419" s="6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ht="15.75" customHeight="1">
      <c r="A420" s="145"/>
      <c r="B420" s="145"/>
      <c r="C420" s="145"/>
      <c r="D420" s="145"/>
      <c r="E420" s="6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ht="15.75" customHeight="1">
      <c r="A421" s="145"/>
      <c r="B421" s="145"/>
      <c r="C421" s="145"/>
      <c r="D421" s="145"/>
      <c r="E421" s="6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ht="15.75" customHeight="1">
      <c r="A422" s="145"/>
      <c r="B422" s="145"/>
      <c r="C422" s="145"/>
      <c r="D422" s="145"/>
      <c r="E422" s="6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ht="15.75" customHeight="1">
      <c r="A423" s="145"/>
      <c r="B423" s="145"/>
      <c r="C423" s="145"/>
      <c r="D423" s="145"/>
      <c r="E423" s="6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ht="15.75" customHeight="1">
      <c r="A424" s="145"/>
      <c r="B424" s="145"/>
      <c r="C424" s="145"/>
      <c r="D424" s="145"/>
      <c r="E424" s="6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ht="15.75" customHeight="1">
      <c r="A425" s="145"/>
      <c r="B425" s="145"/>
      <c r="C425" s="145"/>
      <c r="D425" s="145"/>
      <c r="E425" s="6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ht="15.75" customHeight="1">
      <c r="A426" s="145"/>
      <c r="B426" s="145"/>
      <c r="C426" s="145"/>
      <c r="D426" s="145"/>
      <c r="E426" s="6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ht="15.75" customHeight="1">
      <c r="A427" s="145"/>
      <c r="B427" s="145"/>
      <c r="C427" s="145"/>
      <c r="D427" s="145"/>
      <c r="E427" s="6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ht="15.75" customHeight="1">
      <c r="A428" s="145"/>
      <c r="B428" s="145"/>
      <c r="C428" s="145"/>
      <c r="D428" s="145"/>
      <c r="E428" s="6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ht="15.75" customHeight="1">
      <c r="A429" s="145"/>
      <c r="B429" s="145"/>
      <c r="C429" s="145"/>
      <c r="D429" s="145"/>
      <c r="E429" s="6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ht="15.75" customHeight="1">
      <c r="A430" s="145"/>
      <c r="B430" s="145"/>
      <c r="C430" s="145"/>
      <c r="D430" s="145"/>
      <c r="E430" s="6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ht="15.75" customHeight="1">
      <c r="A431" s="145"/>
      <c r="B431" s="145"/>
      <c r="C431" s="145"/>
      <c r="D431" s="145"/>
      <c r="E431" s="6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ht="15.75" customHeight="1">
      <c r="A432" s="145"/>
      <c r="B432" s="145"/>
      <c r="C432" s="145"/>
      <c r="D432" s="145"/>
      <c r="E432" s="6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ht="15.75" customHeight="1">
      <c r="A433" s="145"/>
      <c r="B433" s="145"/>
      <c r="C433" s="145"/>
      <c r="D433" s="145"/>
      <c r="E433" s="6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ht="15.75" customHeight="1">
      <c r="A434" s="145"/>
      <c r="B434" s="145"/>
      <c r="C434" s="145"/>
      <c r="D434" s="145"/>
      <c r="E434" s="6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ht="15.75" customHeight="1">
      <c r="A435" s="145"/>
      <c r="B435" s="145"/>
      <c r="C435" s="145"/>
      <c r="D435" s="145"/>
      <c r="E435" s="6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ht="15.75" customHeight="1">
      <c r="A436" s="145"/>
      <c r="B436" s="145"/>
      <c r="C436" s="145"/>
      <c r="D436" s="145"/>
      <c r="E436" s="6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ht="15.75" customHeight="1">
      <c r="A437" s="145"/>
      <c r="B437" s="145"/>
      <c r="C437" s="145"/>
      <c r="D437" s="145"/>
      <c r="E437" s="6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ht="15.75" customHeight="1">
      <c r="A438" s="145"/>
      <c r="B438" s="145"/>
      <c r="C438" s="145"/>
      <c r="D438" s="145"/>
      <c r="E438" s="6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ht="15.75" customHeight="1">
      <c r="A439" s="145"/>
      <c r="B439" s="145"/>
      <c r="C439" s="145"/>
      <c r="D439" s="145"/>
      <c r="E439" s="6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ht="15.75" customHeight="1">
      <c r="A440" s="145"/>
      <c r="B440" s="145"/>
      <c r="C440" s="145"/>
      <c r="D440" s="145"/>
      <c r="E440" s="6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ht="15.75" customHeight="1">
      <c r="A441" s="145"/>
      <c r="B441" s="145"/>
      <c r="C441" s="145"/>
      <c r="D441" s="145"/>
      <c r="E441" s="6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ht="15.75" customHeight="1">
      <c r="A442" s="145"/>
      <c r="B442" s="145"/>
      <c r="C442" s="145"/>
      <c r="D442" s="145"/>
      <c r="E442" s="6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ht="15.75" customHeight="1">
      <c r="A443" s="145"/>
      <c r="B443" s="145"/>
      <c r="C443" s="145"/>
      <c r="D443" s="145"/>
      <c r="E443" s="6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ht="15.75" customHeight="1">
      <c r="A444" s="145"/>
      <c r="B444" s="145"/>
      <c r="C444" s="145"/>
      <c r="D444" s="145"/>
      <c r="E444" s="6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ht="15.75" customHeight="1">
      <c r="A445" s="145"/>
      <c r="B445" s="145"/>
      <c r="C445" s="145"/>
      <c r="D445" s="145"/>
      <c r="E445" s="6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ht="15.75" customHeight="1">
      <c r="A446" s="145"/>
      <c r="B446" s="145"/>
      <c r="C446" s="145"/>
      <c r="D446" s="145"/>
      <c r="E446" s="6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ht="15.75" customHeight="1">
      <c r="A447" s="145"/>
      <c r="B447" s="145"/>
      <c r="C447" s="145"/>
      <c r="D447" s="145"/>
      <c r="E447" s="6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ht="15.75" customHeight="1">
      <c r="A448" s="145"/>
      <c r="B448" s="145"/>
      <c r="C448" s="145"/>
      <c r="D448" s="145"/>
      <c r="E448" s="6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ht="15.75" customHeight="1">
      <c r="A449" s="145"/>
      <c r="B449" s="145"/>
      <c r="C449" s="145"/>
      <c r="D449" s="145"/>
      <c r="E449" s="6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ht="15.75" customHeight="1">
      <c r="A450" s="145"/>
      <c r="B450" s="145"/>
      <c r="C450" s="145"/>
      <c r="D450" s="145"/>
      <c r="E450" s="6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ht="15.75" customHeight="1">
      <c r="A451" s="145"/>
      <c r="B451" s="145"/>
      <c r="C451" s="145"/>
      <c r="D451" s="145"/>
      <c r="E451" s="6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ht="15.75" customHeight="1">
      <c r="A452" s="145"/>
      <c r="B452" s="145"/>
      <c r="C452" s="145"/>
      <c r="D452" s="145"/>
      <c r="E452" s="6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ht="15.75" customHeight="1">
      <c r="A453" s="145"/>
      <c r="B453" s="145"/>
      <c r="C453" s="145"/>
      <c r="D453" s="145"/>
      <c r="E453" s="6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ht="15.75" customHeight="1">
      <c r="A454" s="145"/>
      <c r="B454" s="145"/>
      <c r="C454" s="145"/>
      <c r="D454" s="145"/>
      <c r="E454" s="6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ht="15.75" customHeight="1">
      <c r="A455" s="145"/>
      <c r="B455" s="145"/>
      <c r="C455" s="145"/>
      <c r="D455" s="145"/>
      <c r="E455" s="6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ht="15.75" customHeight="1">
      <c r="A456" s="145"/>
      <c r="B456" s="145"/>
      <c r="C456" s="145"/>
      <c r="D456" s="145"/>
      <c r="E456" s="6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ht="15.75" customHeight="1">
      <c r="A457" s="145"/>
      <c r="B457" s="145"/>
      <c r="C457" s="145"/>
      <c r="D457" s="145"/>
      <c r="E457" s="6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ht="15.75" customHeight="1">
      <c r="A458" s="145"/>
      <c r="B458" s="145"/>
      <c r="C458" s="145"/>
      <c r="D458" s="145"/>
      <c r="E458" s="6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ht="15.75" customHeight="1">
      <c r="A459" s="145"/>
      <c r="B459" s="145"/>
      <c r="C459" s="145"/>
      <c r="D459" s="145"/>
      <c r="E459" s="6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ht="15.75" customHeight="1">
      <c r="A460" s="145"/>
      <c r="B460" s="145"/>
      <c r="C460" s="145"/>
      <c r="D460" s="145"/>
      <c r="E460" s="6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ht="15.75" customHeight="1">
      <c r="A461" s="145"/>
      <c r="B461" s="145"/>
      <c r="C461" s="145"/>
      <c r="D461" s="145"/>
      <c r="E461" s="6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ht="15.75" customHeight="1">
      <c r="A462" s="145"/>
      <c r="B462" s="145"/>
      <c r="C462" s="145"/>
      <c r="D462" s="145"/>
      <c r="E462" s="6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ht="15.75" customHeight="1">
      <c r="A463" s="145"/>
      <c r="B463" s="145"/>
      <c r="C463" s="145"/>
      <c r="D463" s="145"/>
      <c r="E463" s="6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ht="15.75" customHeight="1">
      <c r="A464" s="145"/>
      <c r="B464" s="145"/>
      <c r="C464" s="145"/>
      <c r="D464" s="145"/>
      <c r="E464" s="6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ht="15.75" customHeight="1">
      <c r="A465" s="145"/>
      <c r="B465" s="145"/>
      <c r="C465" s="145"/>
      <c r="D465" s="145"/>
      <c r="E465" s="6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ht="15.75" customHeight="1">
      <c r="A466" s="145"/>
      <c r="B466" s="145"/>
      <c r="C466" s="145"/>
      <c r="D466" s="145"/>
      <c r="E466" s="6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ht="15.75" customHeight="1">
      <c r="A467" s="145"/>
      <c r="B467" s="145"/>
      <c r="C467" s="145"/>
      <c r="D467" s="145"/>
      <c r="E467" s="6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ht="15.75" customHeight="1">
      <c r="A468" s="145"/>
      <c r="B468" s="145"/>
      <c r="C468" s="145"/>
      <c r="D468" s="145"/>
      <c r="E468" s="6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ht="15.75" customHeight="1">
      <c r="A469" s="145"/>
      <c r="B469" s="145"/>
      <c r="C469" s="145"/>
      <c r="D469" s="145"/>
      <c r="E469" s="6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ht="15.75" customHeight="1">
      <c r="A470" s="145"/>
      <c r="B470" s="145"/>
      <c r="C470" s="145"/>
      <c r="D470" s="145"/>
      <c r="E470" s="6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ht="15.75" customHeight="1">
      <c r="A471" s="145"/>
      <c r="B471" s="145"/>
      <c r="C471" s="145"/>
      <c r="D471" s="145"/>
      <c r="E471" s="6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ht="15.75" customHeight="1">
      <c r="A472" s="145"/>
      <c r="B472" s="145"/>
      <c r="C472" s="145"/>
      <c r="D472" s="145"/>
      <c r="E472" s="6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ht="15.75" customHeight="1">
      <c r="A473" s="145"/>
      <c r="B473" s="145"/>
      <c r="C473" s="145"/>
      <c r="D473" s="145"/>
      <c r="E473" s="6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ht="15.75" customHeight="1">
      <c r="A474" s="145"/>
      <c r="B474" s="145"/>
      <c r="C474" s="145"/>
      <c r="D474" s="145"/>
      <c r="E474" s="6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ht="15.75" customHeight="1">
      <c r="A475" s="145"/>
      <c r="B475" s="145"/>
      <c r="C475" s="145"/>
      <c r="D475" s="145"/>
      <c r="E475" s="6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ht="15.75" customHeight="1">
      <c r="A476" s="145"/>
      <c r="B476" s="145"/>
      <c r="C476" s="145"/>
      <c r="D476" s="145"/>
      <c r="E476" s="6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ht="15.75" customHeight="1">
      <c r="A477" s="145"/>
      <c r="B477" s="145"/>
      <c r="C477" s="145"/>
      <c r="D477" s="145"/>
      <c r="E477" s="6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ht="15.75" customHeight="1">
      <c r="A478" s="145"/>
      <c r="B478" s="145"/>
      <c r="C478" s="145"/>
      <c r="D478" s="145"/>
      <c r="E478" s="6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ht="15.75" customHeight="1">
      <c r="A479" s="145"/>
      <c r="B479" s="145"/>
      <c r="C479" s="145"/>
      <c r="D479" s="145"/>
      <c r="E479" s="6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ht="15.75" customHeight="1">
      <c r="A480" s="145"/>
      <c r="B480" s="145"/>
      <c r="C480" s="145"/>
      <c r="D480" s="145"/>
      <c r="E480" s="6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ht="15.75" customHeight="1">
      <c r="A481" s="145"/>
      <c r="B481" s="145"/>
      <c r="C481" s="145"/>
      <c r="D481" s="145"/>
      <c r="E481" s="6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ht="15.75" customHeight="1">
      <c r="A482" s="145"/>
      <c r="B482" s="145"/>
      <c r="C482" s="145"/>
      <c r="D482" s="145"/>
      <c r="E482" s="6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ht="15.75" customHeight="1">
      <c r="A483" s="145"/>
      <c r="B483" s="145"/>
      <c r="C483" s="145"/>
      <c r="D483" s="145"/>
      <c r="E483" s="6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ht="15.75" customHeight="1">
      <c r="A484" s="145"/>
      <c r="B484" s="145"/>
      <c r="C484" s="145"/>
      <c r="D484" s="145"/>
      <c r="E484" s="6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ht="15.75" customHeight="1">
      <c r="A485" s="145"/>
      <c r="B485" s="145"/>
      <c r="C485" s="145"/>
      <c r="D485" s="145"/>
      <c r="E485" s="6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ht="15.75" customHeight="1">
      <c r="A486" s="145"/>
      <c r="B486" s="145"/>
      <c r="C486" s="145"/>
      <c r="D486" s="145"/>
      <c r="E486" s="6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ht="15.75" customHeight="1">
      <c r="A487" s="145"/>
      <c r="B487" s="145"/>
      <c r="C487" s="145"/>
      <c r="D487" s="145"/>
      <c r="E487" s="6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ht="15.75" customHeight="1">
      <c r="A488" s="145"/>
      <c r="B488" s="145"/>
      <c r="C488" s="145"/>
      <c r="D488" s="145"/>
      <c r="E488" s="6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ht="15.75" customHeight="1">
      <c r="A489" s="145"/>
      <c r="B489" s="145"/>
      <c r="C489" s="145"/>
      <c r="D489" s="145"/>
      <c r="E489" s="6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ht="15.75" customHeight="1">
      <c r="A490" s="145"/>
      <c r="B490" s="145"/>
      <c r="C490" s="145"/>
      <c r="D490" s="145"/>
      <c r="E490" s="6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ht="15.75" customHeight="1">
      <c r="A491" s="145"/>
      <c r="B491" s="145"/>
      <c r="C491" s="145"/>
      <c r="D491" s="145"/>
      <c r="E491" s="6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ht="15.75" customHeight="1">
      <c r="A492" s="145"/>
      <c r="B492" s="145"/>
      <c r="C492" s="145"/>
      <c r="D492" s="145"/>
      <c r="E492" s="6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ht="15.75" customHeight="1">
      <c r="A493" s="145"/>
      <c r="B493" s="145"/>
      <c r="C493" s="145"/>
      <c r="D493" s="145"/>
      <c r="E493" s="6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ht="15.75" customHeight="1">
      <c r="A494" s="145"/>
      <c r="B494" s="145"/>
      <c r="C494" s="145"/>
      <c r="D494" s="145"/>
      <c r="E494" s="6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ht="15.75" customHeight="1">
      <c r="A495" s="145"/>
      <c r="B495" s="145"/>
      <c r="C495" s="145"/>
      <c r="D495" s="145"/>
      <c r="E495" s="6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ht="15.75" customHeight="1">
      <c r="A496" s="145"/>
      <c r="B496" s="145"/>
      <c r="C496" s="145"/>
      <c r="D496" s="145"/>
      <c r="E496" s="6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ht="15.75" customHeight="1">
      <c r="A497" s="145"/>
      <c r="B497" s="145"/>
      <c r="C497" s="145"/>
      <c r="D497" s="145"/>
      <c r="E497" s="6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ht="15.75" customHeight="1">
      <c r="A498" s="145"/>
      <c r="B498" s="145"/>
      <c r="C498" s="145"/>
      <c r="D498" s="145"/>
      <c r="E498" s="6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ht="15.75" customHeight="1">
      <c r="A499" s="145"/>
      <c r="B499" s="145"/>
      <c r="C499" s="145"/>
      <c r="D499" s="145"/>
      <c r="E499" s="6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ht="15.75" customHeight="1">
      <c r="A500" s="145"/>
      <c r="B500" s="145"/>
      <c r="C500" s="145"/>
      <c r="D500" s="145"/>
      <c r="E500" s="6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ht="15.75" customHeight="1">
      <c r="A501" s="145"/>
      <c r="B501" s="145"/>
      <c r="C501" s="145"/>
      <c r="D501" s="145"/>
      <c r="E501" s="6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ht="15.75" customHeight="1">
      <c r="A502" s="145"/>
      <c r="B502" s="145"/>
      <c r="C502" s="145"/>
      <c r="D502" s="145"/>
      <c r="E502" s="6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ht="15.75" customHeight="1">
      <c r="A503" s="145"/>
      <c r="B503" s="145"/>
      <c r="C503" s="145"/>
      <c r="D503" s="145"/>
      <c r="E503" s="6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ht="15.75" customHeight="1">
      <c r="A504" s="145"/>
      <c r="B504" s="145"/>
      <c r="C504" s="145"/>
      <c r="D504" s="145"/>
      <c r="E504" s="6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ht="15.75" customHeight="1">
      <c r="A505" s="145"/>
      <c r="B505" s="145"/>
      <c r="C505" s="145"/>
      <c r="D505" s="145"/>
      <c r="E505" s="6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ht="15.75" customHeight="1">
      <c r="A506" s="145"/>
      <c r="B506" s="145"/>
      <c r="C506" s="145"/>
      <c r="D506" s="145"/>
      <c r="E506" s="6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ht="15.75" customHeight="1">
      <c r="A507" s="145"/>
      <c r="B507" s="145"/>
      <c r="C507" s="145"/>
      <c r="D507" s="145"/>
      <c r="E507" s="6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ht="15.75" customHeight="1">
      <c r="A508" s="145"/>
      <c r="B508" s="145"/>
      <c r="C508" s="145"/>
      <c r="D508" s="145"/>
      <c r="E508" s="6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ht="15.75" customHeight="1">
      <c r="A509" s="145"/>
      <c r="B509" s="145"/>
      <c r="C509" s="145"/>
      <c r="D509" s="145"/>
      <c r="E509" s="6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ht="15.75" customHeight="1">
      <c r="A510" s="145"/>
      <c r="B510" s="145"/>
      <c r="C510" s="145"/>
      <c r="D510" s="145"/>
      <c r="E510" s="6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ht="15.75" customHeight="1">
      <c r="A511" s="145"/>
      <c r="B511" s="145"/>
      <c r="C511" s="145"/>
      <c r="D511" s="145"/>
      <c r="E511" s="6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ht="15.75" customHeight="1">
      <c r="A512" s="145"/>
      <c r="B512" s="145"/>
      <c r="C512" s="145"/>
      <c r="D512" s="145"/>
      <c r="E512" s="6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ht="15.75" customHeight="1">
      <c r="A513" s="145"/>
      <c r="B513" s="145"/>
      <c r="C513" s="145"/>
      <c r="D513" s="145"/>
      <c r="E513" s="6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ht="15.75" customHeight="1">
      <c r="A514" s="145"/>
      <c r="B514" s="145"/>
      <c r="C514" s="145"/>
      <c r="D514" s="145"/>
      <c r="E514" s="6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ht="15.75" customHeight="1">
      <c r="A515" s="145"/>
      <c r="B515" s="145"/>
      <c r="C515" s="145"/>
      <c r="D515" s="145"/>
      <c r="E515" s="6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ht="15.75" customHeight="1">
      <c r="A516" s="145"/>
      <c r="B516" s="145"/>
      <c r="C516" s="145"/>
      <c r="D516" s="145"/>
      <c r="E516" s="6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ht="15.75" customHeight="1">
      <c r="A517" s="145"/>
      <c r="B517" s="145"/>
      <c r="C517" s="145"/>
      <c r="D517" s="145"/>
      <c r="E517" s="6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ht="15.75" customHeight="1">
      <c r="A518" s="145"/>
      <c r="B518" s="145"/>
      <c r="C518" s="145"/>
      <c r="D518" s="145"/>
      <c r="E518" s="6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ht="15.75" customHeight="1">
      <c r="A519" s="145"/>
      <c r="B519" s="145"/>
      <c r="C519" s="145"/>
      <c r="D519" s="145"/>
      <c r="E519" s="6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ht="15.75" customHeight="1">
      <c r="A520" s="145"/>
      <c r="B520" s="145"/>
      <c r="C520" s="145"/>
      <c r="D520" s="145"/>
      <c r="E520" s="6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ht="15.75" customHeight="1">
      <c r="A521" s="145"/>
      <c r="B521" s="145"/>
      <c r="C521" s="145"/>
      <c r="D521" s="145"/>
      <c r="E521" s="6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ht="15.75" customHeight="1">
      <c r="A522" s="145"/>
      <c r="B522" s="145"/>
      <c r="C522" s="145"/>
      <c r="D522" s="145"/>
      <c r="E522" s="6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ht="15.75" customHeight="1">
      <c r="A523" s="145"/>
      <c r="B523" s="145"/>
      <c r="C523" s="145"/>
      <c r="D523" s="145"/>
      <c r="E523" s="6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ht="15.75" customHeight="1">
      <c r="A524" s="145"/>
      <c r="B524" s="145"/>
      <c r="C524" s="145"/>
      <c r="D524" s="145"/>
      <c r="E524" s="6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</row>
    <row r="525" ht="15.75" customHeight="1">
      <c r="A525" s="145"/>
      <c r="B525" s="145"/>
      <c r="C525" s="145"/>
      <c r="D525" s="145"/>
      <c r="E525" s="6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</row>
    <row r="526" ht="15.75" customHeight="1">
      <c r="A526" s="145"/>
      <c r="B526" s="145"/>
      <c r="C526" s="145"/>
      <c r="D526" s="145"/>
      <c r="E526" s="6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</row>
    <row r="527" ht="15.75" customHeight="1">
      <c r="A527" s="145"/>
      <c r="B527" s="145"/>
      <c r="C527" s="145"/>
      <c r="D527" s="145"/>
      <c r="E527" s="6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</row>
    <row r="528" ht="15.75" customHeight="1">
      <c r="A528" s="145"/>
      <c r="B528" s="145"/>
      <c r="C528" s="145"/>
      <c r="D528" s="145"/>
      <c r="E528" s="6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</row>
    <row r="529" ht="15.75" customHeight="1">
      <c r="A529" s="145"/>
      <c r="B529" s="145"/>
      <c r="C529" s="145"/>
      <c r="D529" s="145"/>
      <c r="E529" s="6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</row>
    <row r="530" ht="15.75" customHeight="1">
      <c r="A530" s="145"/>
      <c r="B530" s="145"/>
      <c r="C530" s="145"/>
      <c r="D530" s="145"/>
      <c r="E530" s="6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</row>
    <row r="531" ht="15.75" customHeight="1">
      <c r="A531" s="145"/>
      <c r="B531" s="145"/>
      <c r="C531" s="145"/>
      <c r="D531" s="145"/>
      <c r="E531" s="6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</row>
    <row r="532" ht="15.75" customHeight="1">
      <c r="A532" s="145"/>
      <c r="B532" s="145"/>
      <c r="C532" s="145"/>
      <c r="D532" s="145"/>
      <c r="E532" s="6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</row>
    <row r="533" ht="15.75" customHeight="1">
      <c r="A533" s="145"/>
      <c r="B533" s="145"/>
      <c r="C533" s="145"/>
      <c r="D533" s="145"/>
      <c r="E533" s="6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</row>
    <row r="534" ht="15.75" customHeight="1">
      <c r="A534" s="145"/>
      <c r="B534" s="145"/>
      <c r="C534" s="145"/>
      <c r="D534" s="145"/>
      <c r="E534" s="6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</row>
    <row r="535" ht="15.75" customHeight="1">
      <c r="A535" s="145"/>
      <c r="B535" s="145"/>
      <c r="C535" s="145"/>
      <c r="D535" s="145"/>
      <c r="E535" s="6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</row>
    <row r="536" ht="15.75" customHeight="1">
      <c r="A536" s="145"/>
      <c r="B536" s="145"/>
      <c r="C536" s="145"/>
      <c r="D536" s="145"/>
      <c r="E536" s="6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</row>
    <row r="537" ht="15.75" customHeight="1">
      <c r="A537" s="145"/>
      <c r="B537" s="145"/>
      <c r="C537" s="145"/>
      <c r="D537" s="145"/>
      <c r="E537" s="6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</row>
    <row r="538" ht="15.75" customHeight="1">
      <c r="A538" s="145"/>
      <c r="B538" s="145"/>
      <c r="C538" s="145"/>
      <c r="D538" s="145"/>
      <c r="E538" s="6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</row>
    <row r="539" ht="15.75" customHeight="1">
      <c r="A539" s="145"/>
      <c r="B539" s="145"/>
      <c r="C539" s="145"/>
      <c r="D539" s="145"/>
      <c r="E539" s="6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</row>
    <row r="540" ht="15.75" customHeight="1">
      <c r="A540" s="145"/>
      <c r="B540" s="145"/>
      <c r="C540" s="145"/>
      <c r="D540" s="145"/>
      <c r="E540" s="6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</row>
    <row r="541" ht="15.75" customHeight="1">
      <c r="A541" s="145"/>
      <c r="B541" s="145"/>
      <c r="C541" s="145"/>
      <c r="D541" s="145"/>
      <c r="E541" s="6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</row>
    <row r="542" ht="15.75" customHeight="1">
      <c r="A542" s="145"/>
      <c r="B542" s="145"/>
      <c r="C542" s="145"/>
      <c r="D542" s="145"/>
      <c r="E542" s="6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</row>
    <row r="543" ht="15.75" customHeight="1">
      <c r="A543" s="145"/>
      <c r="B543" s="145"/>
      <c r="C543" s="145"/>
      <c r="D543" s="145"/>
      <c r="E543" s="6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</row>
    <row r="544" ht="15.75" customHeight="1">
      <c r="A544" s="145"/>
      <c r="B544" s="145"/>
      <c r="C544" s="145"/>
      <c r="D544" s="145"/>
      <c r="E544" s="6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</row>
    <row r="545" ht="15.75" customHeight="1">
      <c r="A545" s="145"/>
      <c r="B545" s="145"/>
      <c r="C545" s="145"/>
      <c r="D545" s="145"/>
      <c r="E545" s="6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</row>
    <row r="546" ht="15.75" customHeight="1">
      <c r="A546" s="145"/>
      <c r="B546" s="145"/>
      <c r="C546" s="145"/>
      <c r="D546" s="145"/>
      <c r="E546" s="6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</row>
    <row r="547" ht="15.75" customHeight="1">
      <c r="A547" s="145"/>
      <c r="B547" s="145"/>
      <c r="C547" s="145"/>
      <c r="D547" s="145"/>
      <c r="E547" s="6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</row>
    <row r="548" ht="15.75" customHeight="1">
      <c r="A548" s="145"/>
      <c r="B548" s="145"/>
      <c r="C548" s="145"/>
      <c r="D548" s="145"/>
      <c r="E548" s="6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</row>
    <row r="549" ht="15.75" customHeight="1">
      <c r="A549" s="145"/>
      <c r="B549" s="145"/>
      <c r="C549" s="145"/>
      <c r="D549" s="145"/>
      <c r="E549" s="6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</row>
    <row r="550" ht="15.75" customHeight="1">
      <c r="A550" s="145"/>
      <c r="B550" s="145"/>
      <c r="C550" s="145"/>
      <c r="D550" s="145"/>
      <c r="E550" s="6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</row>
    <row r="551" ht="15.75" customHeight="1">
      <c r="A551" s="145"/>
      <c r="B551" s="145"/>
      <c r="C551" s="145"/>
      <c r="D551" s="145"/>
      <c r="E551" s="6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ht="15.75" customHeight="1">
      <c r="A552" s="145"/>
      <c r="B552" s="145"/>
      <c r="C552" s="145"/>
      <c r="D552" s="145"/>
      <c r="E552" s="6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ht="15.75" customHeight="1">
      <c r="A553" s="145"/>
      <c r="B553" s="145"/>
      <c r="C553" s="145"/>
      <c r="D553" s="145"/>
      <c r="E553" s="6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</row>
    <row r="554" ht="15.75" customHeight="1">
      <c r="A554" s="145"/>
      <c r="B554" s="145"/>
      <c r="C554" s="145"/>
      <c r="D554" s="145"/>
      <c r="E554" s="6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</row>
    <row r="555" ht="15.75" customHeight="1">
      <c r="A555" s="145"/>
      <c r="B555" s="145"/>
      <c r="C555" s="145"/>
      <c r="D555" s="145"/>
      <c r="E555" s="6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</row>
    <row r="556" ht="15.75" customHeight="1">
      <c r="A556" s="145"/>
      <c r="B556" s="145"/>
      <c r="C556" s="145"/>
      <c r="D556" s="145"/>
      <c r="E556" s="6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</row>
    <row r="557" ht="15.75" customHeight="1">
      <c r="A557" s="145"/>
      <c r="B557" s="145"/>
      <c r="C557" s="145"/>
      <c r="D557" s="145"/>
      <c r="E557" s="6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</row>
    <row r="558" ht="15.75" customHeight="1">
      <c r="A558" s="145"/>
      <c r="B558" s="145"/>
      <c r="C558" s="145"/>
      <c r="D558" s="145"/>
      <c r="E558" s="6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</row>
    <row r="559" ht="15.75" customHeight="1">
      <c r="A559" s="145"/>
      <c r="B559" s="145"/>
      <c r="C559" s="145"/>
      <c r="D559" s="145"/>
      <c r="E559" s="6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</row>
    <row r="560" ht="15.75" customHeight="1">
      <c r="A560" s="145"/>
      <c r="B560" s="145"/>
      <c r="C560" s="145"/>
      <c r="D560" s="145"/>
      <c r="E560" s="6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</row>
    <row r="561" ht="15.75" customHeight="1">
      <c r="A561" s="145"/>
      <c r="B561" s="145"/>
      <c r="C561" s="145"/>
      <c r="D561" s="145"/>
      <c r="E561" s="6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</row>
    <row r="562" ht="15.75" customHeight="1">
      <c r="A562" s="145"/>
      <c r="B562" s="145"/>
      <c r="C562" s="145"/>
      <c r="D562" s="145"/>
      <c r="E562" s="6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</row>
    <row r="563" ht="15.75" customHeight="1">
      <c r="A563" s="145"/>
      <c r="B563" s="145"/>
      <c r="C563" s="145"/>
      <c r="D563" s="145"/>
      <c r="E563" s="6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</row>
    <row r="564" ht="15.75" customHeight="1">
      <c r="A564" s="145"/>
      <c r="B564" s="145"/>
      <c r="C564" s="145"/>
      <c r="D564" s="145"/>
      <c r="E564" s="6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</row>
    <row r="565" ht="15.75" customHeight="1">
      <c r="A565" s="145"/>
      <c r="B565" s="145"/>
      <c r="C565" s="145"/>
      <c r="D565" s="145"/>
      <c r="E565" s="6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</row>
    <row r="566" ht="15.75" customHeight="1">
      <c r="A566" s="145"/>
      <c r="B566" s="145"/>
      <c r="C566" s="145"/>
      <c r="D566" s="145"/>
      <c r="E566" s="6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</row>
    <row r="567" ht="15.75" customHeight="1">
      <c r="A567" s="145"/>
      <c r="B567" s="145"/>
      <c r="C567" s="145"/>
      <c r="D567" s="145"/>
      <c r="E567" s="6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</row>
    <row r="568" ht="15.75" customHeight="1">
      <c r="A568" s="145"/>
      <c r="B568" s="145"/>
      <c r="C568" s="145"/>
      <c r="D568" s="145"/>
      <c r="E568" s="6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</row>
    <row r="569" ht="15.75" customHeight="1">
      <c r="A569" s="145"/>
      <c r="B569" s="145"/>
      <c r="C569" s="145"/>
      <c r="D569" s="145"/>
      <c r="E569" s="6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</row>
    <row r="570" ht="15.75" customHeight="1">
      <c r="A570" s="145"/>
      <c r="B570" s="145"/>
      <c r="C570" s="145"/>
      <c r="D570" s="145"/>
      <c r="E570" s="6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</row>
    <row r="571" ht="15.75" customHeight="1">
      <c r="A571" s="145"/>
      <c r="B571" s="145"/>
      <c r="C571" s="145"/>
      <c r="D571" s="145"/>
      <c r="E571" s="6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</row>
    <row r="572" ht="15.75" customHeight="1">
      <c r="A572" s="145"/>
      <c r="B572" s="145"/>
      <c r="C572" s="145"/>
      <c r="D572" s="145"/>
      <c r="E572" s="6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</row>
    <row r="573" ht="15.75" customHeight="1">
      <c r="A573" s="145"/>
      <c r="B573" s="145"/>
      <c r="C573" s="145"/>
      <c r="D573" s="145"/>
      <c r="E573" s="6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</row>
    <row r="574" ht="15.75" customHeight="1">
      <c r="A574" s="145"/>
      <c r="B574" s="145"/>
      <c r="C574" s="145"/>
      <c r="D574" s="145"/>
      <c r="E574" s="6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</row>
    <row r="575" ht="15.75" customHeight="1">
      <c r="A575" s="145"/>
      <c r="B575" s="145"/>
      <c r="C575" s="145"/>
      <c r="D575" s="145"/>
      <c r="E575" s="6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</row>
    <row r="576" ht="15.75" customHeight="1">
      <c r="A576" s="145"/>
      <c r="B576" s="145"/>
      <c r="C576" s="145"/>
      <c r="D576" s="145"/>
      <c r="E576" s="6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</row>
    <row r="577" ht="15.75" customHeight="1">
      <c r="A577" s="145"/>
      <c r="B577" s="145"/>
      <c r="C577" s="145"/>
      <c r="D577" s="145"/>
      <c r="E577" s="6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</row>
    <row r="578" ht="15.75" customHeight="1">
      <c r="A578" s="145"/>
      <c r="B578" s="145"/>
      <c r="C578" s="145"/>
      <c r="D578" s="145"/>
      <c r="E578" s="6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</row>
    <row r="579" ht="15.75" customHeight="1">
      <c r="A579" s="145"/>
      <c r="B579" s="145"/>
      <c r="C579" s="145"/>
      <c r="D579" s="145"/>
      <c r="E579" s="6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</row>
    <row r="580" ht="15.75" customHeight="1">
      <c r="A580" s="145"/>
      <c r="B580" s="145"/>
      <c r="C580" s="145"/>
      <c r="D580" s="145"/>
      <c r="E580" s="6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</row>
    <row r="581" ht="15.75" customHeight="1">
      <c r="A581" s="145"/>
      <c r="B581" s="145"/>
      <c r="C581" s="145"/>
      <c r="D581" s="145"/>
      <c r="E581" s="6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</row>
    <row r="582" ht="15.75" customHeight="1">
      <c r="A582" s="145"/>
      <c r="B582" s="145"/>
      <c r="C582" s="145"/>
      <c r="D582" s="145"/>
      <c r="E582" s="6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</row>
    <row r="583" ht="15.75" customHeight="1">
      <c r="A583" s="145"/>
      <c r="B583" s="145"/>
      <c r="C583" s="145"/>
      <c r="D583" s="145"/>
      <c r="E583" s="6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</row>
    <row r="584" ht="15.75" customHeight="1">
      <c r="A584" s="145"/>
      <c r="B584" s="145"/>
      <c r="C584" s="145"/>
      <c r="D584" s="145"/>
      <c r="E584" s="6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</row>
    <row r="585" ht="15.75" customHeight="1">
      <c r="A585" s="145"/>
      <c r="B585" s="145"/>
      <c r="C585" s="145"/>
      <c r="D585" s="145"/>
      <c r="E585" s="6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</row>
    <row r="586" ht="15.75" customHeight="1">
      <c r="A586" s="145"/>
      <c r="B586" s="145"/>
      <c r="C586" s="145"/>
      <c r="D586" s="145"/>
      <c r="E586" s="6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</row>
    <row r="587" ht="15.75" customHeight="1">
      <c r="A587" s="145"/>
      <c r="B587" s="145"/>
      <c r="C587" s="145"/>
      <c r="D587" s="145"/>
      <c r="E587" s="6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</row>
    <row r="588" ht="15.75" customHeight="1">
      <c r="A588" s="145"/>
      <c r="B588" s="145"/>
      <c r="C588" s="145"/>
      <c r="D588" s="145"/>
      <c r="E588" s="6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</row>
    <row r="589" ht="15.75" customHeight="1">
      <c r="A589" s="145"/>
      <c r="B589" s="145"/>
      <c r="C589" s="145"/>
      <c r="D589" s="145"/>
      <c r="E589" s="6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</row>
    <row r="590" ht="15.75" customHeight="1">
      <c r="A590" s="145"/>
      <c r="B590" s="145"/>
      <c r="C590" s="145"/>
      <c r="D590" s="145"/>
      <c r="E590" s="6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</row>
    <row r="591" ht="15.75" customHeight="1">
      <c r="A591" s="145"/>
      <c r="B591" s="145"/>
      <c r="C591" s="145"/>
      <c r="D591" s="145"/>
      <c r="E591" s="6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</row>
    <row r="592" ht="15.75" customHeight="1">
      <c r="A592" s="145"/>
      <c r="B592" s="145"/>
      <c r="C592" s="145"/>
      <c r="D592" s="145"/>
      <c r="E592" s="6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</row>
    <row r="593" ht="15.75" customHeight="1">
      <c r="A593" s="145"/>
      <c r="B593" s="145"/>
      <c r="C593" s="145"/>
      <c r="D593" s="145"/>
      <c r="E593" s="6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</row>
    <row r="594" ht="15.75" customHeight="1">
      <c r="A594" s="145"/>
      <c r="B594" s="145"/>
      <c r="C594" s="145"/>
      <c r="D594" s="145"/>
      <c r="E594" s="6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</row>
    <row r="595" ht="15.75" customHeight="1">
      <c r="A595" s="145"/>
      <c r="B595" s="145"/>
      <c r="C595" s="145"/>
      <c r="D595" s="145"/>
      <c r="E595" s="6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</row>
    <row r="596" ht="15.75" customHeight="1">
      <c r="A596" s="145"/>
      <c r="B596" s="145"/>
      <c r="C596" s="145"/>
      <c r="D596" s="145"/>
      <c r="E596" s="6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</row>
    <row r="597" ht="15.75" customHeight="1">
      <c r="A597" s="145"/>
      <c r="B597" s="145"/>
      <c r="C597" s="145"/>
      <c r="D597" s="145"/>
      <c r="E597" s="6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</row>
    <row r="598" ht="15.75" customHeight="1">
      <c r="A598" s="145"/>
      <c r="B598" s="145"/>
      <c r="C598" s="145"/>
      <c r="D598" s="145"/>
      <c r="E598" s="6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</row>
    <row r="599" ht="15.75" customHeight="1">
      <c r="A599" s="145"/>
      <c r="B599" s="145"/>
      <c r="C599" s="145"/>
      <c r="D599" s="145"/>
      <c r="E599" s="6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</row>
    <row r="600" ht="15.75" customHeight="1">
      <c r="A600" s="145"/>
      <c r="B600" s="145"/>
      <c r="C600" s="145"/>
      <c r="D600" s="145"/>
      <c r="E600" s="6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</row>
    <row r="601" ht="15.75" customHeight="1">
      <c r="A601" s="145"/>
      <c r="B601" s="145"/>
      <c r="C601" s="145"/>
      <c r="D601" s="145"/>
      <c r="E601" s="6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ht="15.75" customHeight="1">
      <c r="A602" s="145"/>
      <c r="B602" s="145"/>
      <c r="C602" s="145"/>
      <c r="D602" s="145"/>
      <c r="E602" s="6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ht="15.75" customHeight="1">
      <c r="A603" s="145"/>
      <c r="B603" s="145"/>
      <c r="C603" s="145"/>
      <c r="D603" s="145"/>
      <c r="E603" s="6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</row>
    <row r="604" ht="15.75" customHeight="1">
      <c r="A604" s="145"/>
      <c r="B604" s="145"/>
      <c r="C604" s="145"/>
      <c r="D604" s="145"/>
      <c r="E604" s="6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</row>
    <row r="605" ht="15.75" customHeight="1">
      <c r="A605" s="145"/>
      <c r="B605" s="145"/>
      <c r="C605" s="145"/>
      <c r="D605" s="145"/>
      <c r="E605" s="6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</row>
    <row r="606" ht="15.75" customHeight="1">
      <c r="A606" s="145"/>
      <c r="B606" s="145"/>
      <c r="C606" s="145"/>
      <c r="D606" s="145"/>
      <c r="E606" s="6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</row>
    <row r="607" ht="15.75" customHeight="1">
      <c r="A607" s="145"/>
      <c r="B607" s="145"/>
      <c r="C607" s="145"/>
      <c r="D607" s="145"/>
      <c r="E607" s="6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</row>
    <row r="608" ht="15.75" customHeight="1">
      <c r="A608" s="145"/>
      <c r="B608" s="145"/>
      <c r="C608" s="145"/>
      <c r="D608" s="145"/>
      <c r="E608" s="6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</row>
    <row r="609" ht="15.75" customHeight="1">
      <c r="A609" s="145"/>
      <c r="B609" s="145"/>
      <c r="C609" s="145"/>
      <c r="D609" s="145"/>
      <c r="E609" s="6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</row>
    <row r="610" ht="15.75" customHeight="1">
      <c r="A610" s="145"/>
      <c r="B610" s="145"/>
      <c r="C610" s="145"/>
      <c r="D610" s="145"/>
      <c r="E610" s="6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</row>
    <row r="611" ht="15.75" customHeight="1">
      <c r="A611" s="145"/>
      <c r="B611" s="145"/>
      <c r="C611" s="145"/>
      <c r="D611" s="145"/>
      <c r="E611" s="6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</row>
    <row r="612" ht="15.75" customHeight="1">
      <c r="A612" s="145"/>
      <c r="B612" s="145"/>
      <c r="C612" s="145"/>
      <c r="D612" s="145"/>
      <c r="E612" s="6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</row>
    <row r="613" ht="15.75" customHeight="1">
      <c r="A613" s="145"/>
      <c r="B613" s="145"/>
      <c r="C613" s="145"/>
      <c r="D613" s="145"/>
      <c r="E613" s="6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</row>
    <row r="614" ht="15.75" customHeight="1">
      <c r="A614" s="145"/>
      <c r="B614" s="145"/>
      <c r="C614" s="145"/>
      <c r="D614" s="145"/>
      <c r="E614" s="6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</row>
    <row r="615" ht="15.75" customHeight="1">
      <c r="A615" s="145"/>
      <c r="B615" s="145"/>
      <c r="C615" s="145"/>
      <c r="D615" s="145"/>
      <c r="E615" s="6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</row>
    <row r="616" ht="15.75" customHeight="1">
      <c r="A616" s="145"/>
      <c r="B616" s="145"/>
      <c r="C616" s="145"/>
      <c r="D616" s="145"/>
      <c r="E616" s="6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</row>
    <row r="617" ht="15.75" customHeight="1">
      <c r="A617" s="145"/>
      <c r="B617" s="145"/>
      <c r="C617" s="145"/>
      <c r="D617" s="145"/>
      <c r="E617" s="6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</row>
    <row r="618" ht="15.75" customHeight="1">
      <c r="A618" s="145"/>
      <c r="B618" s="145"/>
      <c r="C618" s="145"/>
      <c r="D618" s="145"/>
      <c r="E618" s="6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</row>
    <row r="619" ht="15.75" customHeight="1">
      <c r="A619" s="145"/>
      <c r="B619" s="145"/>
      <c r="C619" s="145"/>
      <c r="D619" s="145"/>
      <c r="E619" s="6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</row>
    <row r="620" ht="15.75" customHeight="1">
      <c r="A620" s="145"/>
      <c r="B620" s="145"/>
      <c r="C620" s="145"/>
      <c r="D620" s="145"/>
      <c r="E620" s="6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</row>
    <row r="621" ht="15.75" customHeight="1">
      <c r="A621" s="145"/>
      <c r="B621" s="145"/>
      <c r="C621" s="145"/>
      <c r="D621" s="145"/>
      <c r="E621" s="6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</row>
    <row r="622" ht="15.75" customHeight="1">
      <c r="A622" s="145"/>
      <c r="B622" s="145"/>
      <c r="C622" s="145"/>
      <c r="D622" s="145"/>
      <c r="E622" s="6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</row>
    <row r="623" ht="15.75" customHeight="1">
      <c r="A623" s="145"/>
      <c r="B623" s="145"/>
      <c r="C623" s="145"/>
      <c r="D623" s="145"/>
      <c r="E623" s="6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</row>
    <row r="624" ht="15.75" customHeight="1">
      <c r="A624" s="145"/>
      <c r="B624" s="145"/>
      <c r="C624" s="145"/>
      <c r="D624" s="145"/>
      <c r="E624" s="6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</row>
    <row r="625" ht="15.75" customHeight="1">
      <c r="A625" s="145"/>
      <c r="B625" s="145"/>
      <c r="C625" s="145"/>
      <c r="D625" s="145"/>
      <c r="E625" s="6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</row>
    <row r="626" ht="15.75" customHeight="1">
      <c r="A626" s="145"/>
      <c r="B626" s="145"/>
      <c r="C626" s="145"/>
      <c r="D626" s="145"/>
      <c r="E626" s="6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</row>
    <row r="627" ht="15.75" customHeight="1">
      <c r="A627" s="145"/>
      <c r="B627" s="145"/>
      <c r="C627" s="145"/>
      <c r="D627" s="145"/>
      <c r="E627" s="6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</row>
    <row r="628" ht="15.75" customHeight="1">
      <c r="A628" s="145"/>
      <c r="B628" s="145"/>
      <c r="C628" s="145"/>
      <c r="D628" s="145"/>
      <c r="E628" s="6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</row>
    <row r="629" ht="15.75" customHeight="1">
      <c r="A629" s="145"/>
      <c r="B629" s="145"/>
      <c r="C629" s="145"/>
      <c r="D629" s="145"/>
      <c r="E629" s="6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</row>
    <row r="630" ht="15.75" customHeight="1">
      <c r="A630" s="145"/>
      <c r="B630" s="145"/>
      <c r="C630" s="145"/>
      <c r="D630" s="145"/>
      <c r="E630" s="6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</row>
    <row r="631" ht="15.75" customHeight="1">
      <c r="A631" s="145"/>
      <c r="B631" s="145"/>
      <c r="C631" s="145"/>
      <c r="D631" s="145"/>
      <c r="E631" s="6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</row>
    <row r="632" ht="15.75" customHeight="1">
      <c r="A632" s="145"/>
      <c r="B632" s="145"/>
      <c r="C632" s="145"/>
      <c r="D632" s="145"/>
      <c r="E632" s="6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</row>
    <row r="633" ht="15.75" customHeight="1">
      <c r="A633" s="145"/>
      <c r="B633" s="145"/>
      <c r="C633" s="145"/>
      <c r="D633" s="145"/>
      <c r="E633" s="6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</row>
    <row r="634" ht="15.75" customHeight="1">
      <c r="A634" s="145"/>
      <c r="B634" s="145"/>
      <c r="C634" s="145"/>
      <c r="D634" s="145"/>
      <c r="E634" s="6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</row>
    <row r="635" ht="15.75" customHeight="1">
      <c r="A635" s="145"/>
      <c r="B635" s="145"/>
      <c r="C635" s="145"/>
      <c r="D635" s="145"/>
      <c r="E635" s="6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</row>
    <row r="636" ht="15.75" customHeight="1">
      <c r="A636" s="145"/>
      <c r="B636" s="145"/>
      <c r="C636" s="145"/>
      <c r="D636" s="145"/>
      <c r="E636" s="6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</row>
    <row r="637" ht="15.75" customHeight="1">
      <c r="A637" s="145"/>
      <c r="B637" s="145"/>
      <c r="C637" s="145"/>
      <c r="D637" s="145"/>
      <c r="E637" s="6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</row>
    <row r="638" ht="15.75" customHeight="1">
      <c r="A638" s="145"/>
      <c r="B638" s="145"/>
      <c r="C638" s="145"/>
      <c r="D638" s="145"/>
      <c r="E638" s="6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</row>
    <row r="639" ht="15.75" customHeight="1">
      <c r="A639" s="145"/>
      <c r="B639" s="145"/>
      <c r="C639" s="145"/>
      <c r="D639" s="145"/>
      <c r="E639" s="6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</row>
    <row r="640" ht="15.75" customHeight="1">
      <c r="A640" s="145"/>
      <c r="B640" s="145"/>
      <c r="C640" s="145"/>
      <c r="D640" s="145"/>
      <c r="E640" s="6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</row>
    <row r="641" ht="15.75" customHeight="1">
      <c r="A641" s="145"/>
      <c r="B641" s="145"/>
      <c r="C641" s="145"/>
      <c r="D641" s="145"/>
      <c r="E641" s="6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</row>
    <row r="642" ht="15.75" customHeight="1">
      <c r="A642" s="145"/>
      <c r="B642" s="145"/>
      <c r="C642" s="145"/>
      <c r="D642" s="145"/>
      <c r="E642" s="6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</row>
    <row r="643" ht="15.75" customHeight="1">
      <c r="A643" s="145"/>
      <c r="B643" s="145"/>
      <c r="C643" s="145"/>
      <c r="D643" s="145"/>
      <c r="E643" s="6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</row>
    <row r="644" ht="15.75" customHeight="1">
      <c r="A644" s="145"/>
      <c r="B644" s="145"/>
      <c r="C644" s="145"/>
      <c r="D644" s="145"/>
      <c r="E644" s="6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</row>
    <row r="645" ht="15.75" customHeight="1">
      <c r="A645" s="145"/>
      <c r="B645" s="145"/>
      <c r="C645" s="145"/>
      <c r="D645" s="145"/>
      <c r="E645" s="6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</row>
    <row r="646" ht="15.75" customHeight="1">
      <c r="A646" s="145"/>
      <c r="B646" s="145"/>
      <c r="C646" s="145"/>
      <c r="D646" s="145"/>
      <c r="E646" s="6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</row>
    <row r="647" ht="15.75" customHeight="1">
      <c r="A647" s="145"/>
      <c r="B647" s="145"/>
      <c r="C647" s="145"/>
      <c r="D647" s="145"/>
      <c r="E647" s="6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</row>
    <row r="648" ht="15.75" customHeight="1">
      <c r="A648" s="145"/>
      <c r="B648" s="145"/>
      <c r="C648" s="145"/>
      <c r="D648" s="145"/>
      <c r="E648" s="6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</row>
    <row r="649" ht="15.75" customHeight="1">
      <c r="A649" s="145"/>
      <c r="B649" s="145"/>
      <c r="C649" s="145"/>
      <c r="D649" s="145"/>
      <c r="E649" s="6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</row>
    <row r="650" ht="15.75" customHeight="1">
      <c r="A650" s="145"/>
      <c r="B650" s="145"/>
      <c r="C650" s="145"/>
      <c r="D650" s="145"/>
      <c r="E650" s="6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</row>
    <row r="651" ht="15.75" customHeight="1">
      <c r="A651" s="145"/>
      <c r="B651" s="145"/>
      <c r="C651" s="145"/>
      <c r="D651" s="145"/>
      <c r="E651" s="6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ht="15.75" customHeight="1">
      <c r="A652" s="145"/>
      <c r="B652" s="145"/>
      <c r="C652" s="145"/>
      <c r="D652" s="145"/>
      <c r="E652" s="6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ht="15.75" customHeight="1">
      <c r="A653" s="145"/>
      <c r="B653" s="145"/>
      <c r="C653" s="145"/>
      <c r="D653" s="145"/>
      <c r="E653" s="6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</row>
    <row r="654" ht="15.75" customHeight="1">
      <c r="A654" s="145"/>
      <c r="B654" s="145"/>
      <c r="C654" s="145"/>
      <c r="D654" s="145"/>
      <c r="E654" s="6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</row>
    <row r="655" ht="15.75" customHeight="1">
      <c r="A655" s="145"/>
      <c r="B655" s="145"/>
      <c r="C655" s="145"/>
      <c r="D655" s="145"/>
      <c r="E655" s="6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</row>
    <row r="656" ht="15.75" customHeight="1">
      <c r="A656" s="145"/>
      <c r="B656" s="145"/>
      <c r="C656" s="145"/>
      <c r="D656" s="145"/>
      <c r="E656" s="6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</row>
    <row r="657" ht="15.75" customHeight="1">
      <c r="A657" s="145"/>
      <c r="B657" s="145"/>
      <c r="C657" s="145"/>
      <c r="D657" s="145"/>
      <c r="E657" s="6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</row>
    <row r="658" ht="15.75" customHeight="1">
      <c r="A658" s="145"/>
      <c r="B658" s="145"/>
      <c r="C658" s="145"/>
      <c r="D658" s="145"/>
      <c r="E658" s="6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</row>
    <row r="659" ht="15.75" customHeight="1">
      <c r="A659" s="145"/>
      <c r="B659" s="145"/>
      <c r="C659" s="145"/>
      <c r="D659" s="145"/>
      <c r="E659" s="6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</row>
    <row r="660" ht="15.75" customHeight="1">
      <c r="A660" s="145"/>
      <c r="B660" s="145"/>
      <c r="C660" s="145"/>
      <c r="D660" s="145"/>
      <c r="E660" s="6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</row>
    <row r="661" ht="15.75" customHeight="1">
      <c r="A661" s="145"/>
      <c r="B661" s="145"/>
      <c r="C661" s="145"/>
      <c r="D661" s="145"/>
      <c r="E661" s="6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</row>
    <row r="662" ht="15.75" customHeight="1">
      <c r="A662" s="145"/>
      <c r="B662" s="145"/>
      <c r="C662" s="145"/>
      <c r="D662" s="145"/>
      <c r="E662" s="6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</row>
    <row r="663" ht="15.75" customHeight="1">
      <c r="A663" s="145"/>
      <c r="B663" s="145"/>
      <c r="C663" s="145"/>
      <c r="D663" s="145"/>
      <c r="E663" s="6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</row>
    <row r="664" ht="15.75" customHeight="1">
      <c r="A664" s="145"/>
      <c r="B664" s="145"/>
      <c r="C664" s="145"/>
      <c r="D664" s="145"/>
      <c r="E664" s="6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</row>
    <row r="665" ht="15.75" customHeight="1">
      <c r="A665" s="145"/>
      <c r="B665" s="145"/>
      <c r="C665" s="145"/>
      <c r="D665" s="145"/>
      <c r="E665" s="6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</row>
    <row r="666" ht="15.75" customHeight="1">
      <c r="A666" s="145"/>
      <c r="B666" s="145"/>
      <c r="C666" s="145"/>
      <c r="D666" s="145"/>
      <c r="E666" s="6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</row>
    <row r="667" ht="15.75" customHeight="1">
      <c r="A667" s="145"/>
      <c r="B667" s="145"/>
      <c r="C667" s="145"/>
      <c r="D667" s="145"/>
      <c r="E667" s="6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</row>
    <row r="668" ht="15.75" customHeight="1">
      <c r="A668" s="145"/>
      <c r="B668" s="145"/>
      <c r="C668" s="145"/>
      <c r="D668" s="145"/>
      <c r="E668" s="6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</row>
    <row r="669" ht="15.75" customHeight="1">
      <c r="A669" s="145"/>
      <c r="B669" s="145"/>
      <c r="C669" s="145"/>
      <c r="D669" s="145"/>
      <c r="E669" s="6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</row>
    <row r="670" ht="15.75" customHeight="1">
      <c r="A670" s="145"/>
      <c r="B670" s="145"/>
      <c r="C670" s="145"/>
      <c r="D670" s="145"/>
      <c r="E670" s="6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</row>
    <row r="671" ht="15.75" customHeight="1">
      <c r="A671" s="145"/>
      <c r="B671" s="145"/>
      <c r="C671" s="145"/>
      <c r="D671" s="145"/>
      <c r="E671" s="6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</row>
    <row r="672" ht="15.75" customHeight="1">
      <c r="A672" s="145"/>
      <c r="B672" s="145"/>
      <c r="C672" s="145"/>
      <c r="D672" s="145"/>
      <c r="E672" s="6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</row>
    <row r="673" ht="15.75" customHeight="1">
      <c r="A673" s="145"/>
      <c r="B673" s="145"/>
      <c r="C673" s="145"/>
      <c r="D673" s="145"/>
      <c r="E673" s="6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</row>
    <row r="674" ht="15.75" customHeight="1">
      <c r="A674" s="145"/>
      <c r="B674" s="145"/>
      <c r="C674" s="145"/>
      <c r="D674" s="145"/>
      <c r="E674" s="6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</row>
    <row r="675" ht="15.75" customHeight="1">
      <c r="A675" s="145"/>
      <c r="B675" s="145"/>
      <c r="C675" s="145"/>
      <c r="D675" s="145"/>
      <c r="E675" s="6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</row>
    <row r="676" ht="15.75" customHeight="1">
      <c r="A676" s="145"/>
      <c r="B676" s="145"/>
      <c r="C676" s="145"/>
      <c r="D676" s="145"/>
      <c r="E676" s="6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</row>
    <row r="677" ht="15.75" customHeight="1">
      <c r="A677" s="145"/>
      <c r="B677" s="145"/>
      <c r="C677" s="145"/>
      <c r="D677" s="145"/>
      <c r="E677" s="6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</row>
    <row r="678" ht="15.75" customHeight="1">
      <c r="A678" s="145"/>
      <c r="B678" s="145"/>
      <c r="C678" s="145"/>
      <c r="D678" s="145"/>
      <c r="E678" s="6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</row>
    <row r="679" ht="15.75" customHeight="1">
      <c r="A679" s="145"/>
      <c r="B679" s="145"/>
      <c r="C679" s="145"/>
      <c r="D679" s="145"/>
      <c r="E679" s="6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</row>
    <row r="680" ht="15.75" customHeight="1">
      <c r="A680" s="145"/>
      <c r="B680" s="145"/>
      <c r="C680" s="145"/>
      <c r="D680" s="145"/>
      <c r="E680" s="6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</row>
    <row r="681" ht="15.75" customHeight="1">
      <c r="A681" s="145"/>
      <c r="B681" s="145"/>
      <c r="C681" s="145"/>
      <c r="D681" s="145"/>
      <c r="E681" s="6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</row>
    <row r="682" ht="15.75" customHeight="1">
      <c r="A682" s="145"/>
      <c r="B682" s="145"/>
      <c r="C682" s="145"/>
      <c r="D682" s="145"/>
      <c r="E682" s="6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</row>
    <row r="683" ht="15.75" customHeight="1">
      <c r="A683" s="145"/>
      <c r="B683" s="145"/>
      <c r="C683" s="145"/>
      <c r="D683" s="145"/>
      <c r="E683" s="6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</row>
    <row r="684" ht="15.75" customHeight="1">
      <c r="A684" s="145"/>
      <c r="B684" s="145"/>
      <c r="C684" s="145"/>
      <c r="D684" s="145"/>
      <c r="E684" s="6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</row>
    <row r="685" ht="15.75" customHeight="1">
      <c r="A685" s="145"/>
      <c r="B685" s="145"/>
      <c r="C685" s="145"/>
      <c r="D685" s="145"/>
      <c r="E685" s="6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</row>
    <row r="686" ht="15.75" customHeight="1">
      <c r="A686" s="145"/>
      <c r="B686" s="145"/>
      <c r="C686" s="145"/>
      <c r="D686" s="145"/>
      <c r="E686" s="6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</row>
    <row r="687" ht="15.75" customHeight="1">
      <c r="A687" s="145"/>
      <c r="B687" s="145"/>
      <c r="C687" s="145"/>
      <c r="D687" s="145"/>
      <c r="E687" s="6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</row>
    <row r="688" ht="15.75" customHeight="1">
      <c r="A688" s="145"/>
      <c r="B688" s="145"/>
      <c r="C688" s="145"/>
      <c r="D688" s="145"/>
      <c r="E688" s="6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</row>
    <row r="689" ht="15.75" customHeight="1">
      <c r="A689" s="145"/>
      <c r="B689" s="145"/>
      <c r="C689" s="145"/>
      <c r="D689" s="145"/>
      <c r="E689" s="6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</row>
    <row r="690" ht="15.75" customHeight="1">
      <c r="A690" s="145"/>
      <c r="B690" s="145"/>
      <c r="C690" s="145"/>
      <c r="D690" s="145"/>
      <c r="E690" s="6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</row>
    <row r="691" ht="15.75" customHeight="1">
      <c r="A691" s="145"/>
      <c r="B691" s="145"/>
      <c r="C691" s="145"/>
      <c r="D691" s="145"/>
      <c r="E691" s="6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</row>
    <row r="692" ht="15.75" customHeight="1">
      <c r="A692" s="145"/>
      <c r="B692" s="145"/>
      <c r="C692" s="145"/>
      <c r="D692" s="145"/>
      <c r="E692" s="6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</row>
    <row r="693" ht="15.75" customHeight="1">
      <c r="A693" s="145"/>
      <c r="B693" s="145"/>
      <c r="C693" s="145"/>
      <c r="D693" s="145"/>
      <c r="E693" s="6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</row>
    <row r="694" ht="15.75" customHeight="1">
      <c r="A694" s="145"/>
      <c r="B694" s="145"/>
      <c r="C694" s="145"/>
      <c r="D694" s="145"/>
      <c r="E694" s="6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</row>
    <row r="695" ht="15.75" customHeight="1">
      <c r="A695" s="145"/>
      <c r="B695" s="145"/>
      <c r="C695" s="145"/>
      <c r="D695" s="145"/>
      <c r="E695" s="6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</row>
    <row r="696" ht="15.75" customHeight="1">
      <c r="A696" s="145"/>
      <c r="B696" s="145"/>
      <c r="C696" s="145"/>
      <c r="D696" s="145"/>
      <c r="E696" s="6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</row>
    <row r="697" ht="15.75" customHeight="1">
      <c r="A697" s="145"/>
      <c r="B697" s="145"/>
      <c r="C697" s="145"/>
      <c r="D697" s="145"/>
      <c r="E697" s="6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</row>
    <row r="698" ht="15.75" customHeight="1">
      <c r="A698" s="145"/>
      <c r="B698" s="145"/>
      <c r="C698" s="145"/>
      <c r="D698" s="145"/>
      <c r="E698" s="6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</row>
    <row r="699" ht="15.75" customHeight="1">
      <c r="A699" s="145"/>
      <c r="B699" s="145"/>
      <c r="C699" s="145"/>
      <c r="D699" s="145"/>
      <c r="E699" s="6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</row>
    <row r="700" ht="15.75" customHeight="1">
      <c r="A700" s="145"/>
      <c r="B700" s="145"/>
      <c r="C700" s="145"/>
      <c r="D700" s="145"/>
      <c r="E700" s="6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</row>
    <row r="701" ht="15.75" customHeight="1">
      <c r="A701" s="145"/>
      <c r="B701" s="145"/>
      <c r="C701" s="145"/>
      <c r="D701" s="145"/>
      <c r="E701" s="6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ht="15.75" customHeight="1">
      <c r="A702" s="145"/>
      <c r="B702" s="145"/>
      <c r="C702" s="145"/>
      <c r="D702" s="145"/>
      <c r="E702" s="6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ht="15.75" customHeight="1">
      <c r="A703" s="145"/>
      <c r="B703" s="145"/>
      <c r="C703" s="145"/>
      <c r="D703" s="145"/>
      <c r="E703" s="6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</row>
    <row r="704" ht="15.75" customHeight="1">
      <c r="A704" s="145"/>
      <c r="B704" s="145"/>
      <c r="C704" s="145"/>
      <c r="D704" s="145"/>
      <c r="E704" s="6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</row>
    <row r="705" ht="15.75" customHeight="1">
      <c r="A705" s="145"/>
      <c r="B705" s="145"/>
      <c r="C705" s="145"/>
      <c r="D705" s="145"/>
      <c r="E705" s="6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</row>
    <row r="706" ht="15.75" customHeight="1">
      <c r="A706" s="145"/>
      <c r="B706" s="145"/>
      <c r="C706" s="145"/>
      <c r="D706" s="145"/>
      <c r="E706" s="6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</row>
    <row r="707" ht="15.75" customHeight="1">
      <c r="A707" s="145"/>
      <c r="B707" s="145"/>
      <c r="C707" s="145"/>
      <c r="D707" s="145"/>
      <c r="E707" s="6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</row>
    <row r="708" ht="15.75" customHeight="1">
      <c r="A708" s="145"/>
      <c r="B708" s="145"/>
      <c r="C708" s="145"/>
      <c r="D708" s="145"/>
      <c r="E708" s="6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</row>
    <row r="709" ht="15.75" customHeight="1">
      <c r="A709" s="145"/>
      <c r="B709" s="145"/>
      <c r="C709" s="145"/>
      <c r="D709" s="145"/>
      <c r="E709" s="6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</row>
    <row r="710" ht="15.75" customHeight="1">
      <c r="A710" s="145"/>
      <c r="B710" s="145"/>
      <c r="C710" s="145"/>
      <c r="D710" s="145"/>
      <c r="E710" s="6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</row>
    <row r="711" ht="15.75" customHeight="1">
      <c r="A711" s="145"/>
      <c r="B711" s="145"/>
      <c r="C711" s="145"/>
      <c r="D711" s="145"/>
      <c r="E711" s="6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</row>
    <row r="712" ht="15.75" customHeight="1">
      <c r="A712" s="145"/>
      <c r="B712" s="145"/>
      <c r="C712" s="145"/>
      <c r="D712" s="145"/>
      <c r="E712" s="6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</row>
    <row r="713" ht="15.75" customHeight="1">
      <c r="A713" s="145"/>
      <c r="B713" s="145"/>
      <c r="C713" s="145"/>
      <c r="D713" s="145"/>
      <c r="E713" s="6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</row>
    <row r="714" ht="15.75" customHeight="1">
      <c r="A714" s="145"/>
      <c r="B714" s="145"/>
      <c r="C714" s="145"/>
      <c r="D714" s="145"/>
      <c r="E714" s="6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</row>
    <row r="715" ht="15.75" customHeight="1">
      <c r="A715" s="145"/>
      <c r="B715" s="145"/>
      <c r="C715" s="145"/>
      <c r="D715" s="145"/>
      <c r="E715" s="6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</row>
    <row r="716" ht="15.75" customHeight="1">
      <c r="A716" s="145"/>
      <c r="B716" s="145"/>
      <c r="C716" s="145"/>
      <c r="D716" s="145"/>
      <c r="E716" s="6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</row>
    <row r="717" ht="15.75" customHeight="1">
      <c r="A717" s="145"/>
      <c r="B717" s="145"/>
      <c r="C717" s="145"/>
      <c r="D717" s="145"/>
      <c r="E717" s="6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</row>
    <row r="718" ht="15.75" customHeight="1">
      <c r="A718" s="145"/>
      <c r="B718" s="145"/>
      <c r="C718" s="145"/>
      <c r="D718" s="145"/>
      <c r="E718" s="6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</row>
    <row r="719" ht="15.75" customHeight="1">
      <c r="A719" s="145"/>
      <c r="B719" s="145"/>
      <c r="C719" s="145"/>
      <c r="D719" s="145"/>
      <c r="E719" s="6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</row>
    <row r="720" ht="15.75" customHeight="1">
      <c r="A720" s="145"/>
      <c r="B720" s="145"/>
      <c r="C720" s="145"/>
      <c r="D720" s="145"/>
      <c r="E720" s="6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</row>
    <row r="721" ht="15.75" customHeight="1">
      <c r="A721" s="145"/>
      <c r="B721" s="145"/>
      <c r="C721" s="145"/>
      <c r="D721" s="145"/>
      <c r="E721" s="6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</row>
    <row r="722" ht="15.75" customHeight="1">
      <c r="A722" s="145"/>
      <c r="B722" s="145"/>
      <c r="C722" s="145"/>
      <c r="D722" s="145"/>
      <c r="E722" s="6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</row>
    <row r="723" ht="15.75" customHeight="1">
      <c r="A723" s="145"/>
      <c r="B723" s="145"/>
      <c r="C723" s="145"/>
      <c r="D723" s="145"/>
      <c r="E723" s="6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</row>
    <row r="724" ht="15.75" customHeight="1">
      <c r="A724" s="145"/>
      <c r="B724" s="145"/>
      <c r="C724" s="145"/>
      <c r="D724" s="145"/>
      <c r="E724" s="6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</row>
    <row r="725" ht="15.75" customHeight="1">
      <c r="A725" s="145"/>
      <c r="B725" s="145"/>
      <c r="C725" s="145"/>
      <c r="D725" s="145"/>
      <c r="E725" s="6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</row>
    <row r="726" ht="15.75" customHeight="1">
      <c r="A726" s="145"/>
      <c r="B726" s="145"/>
      <c r="C726" s="145"/>
      <c r="D726" s="145"/>
      <c r="E726" s="6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</row>
    <row r="727" ht="15.75" customHeight="1">
      <c r="A727" s="145"/>
      <c r="B727" s="145"/>
      <c r="C727" s="145"/>
      <c r="D727" s="145"/>
      <c r="E727" s="6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</row>
    <row r="728" ht="15.75" customHeight="1">
      <c r="A728" s="145"/>
      <c r="B728" s="145"/>
      <c r="C728" s="145"/>
      <c r="D728" s="145"/>
      <c r="E728" s="6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</row>
    <row r="729" ht="15.75" customHeight="1">
      <c r="A729" s="145"/>
      <c r="B729" s="145"/>
      <c r="C729" s="145"/>
      <c r="D729" s="145"/>
      <c r="E729" s="6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</row>
    <row r="730" ht="15.75" customHeight="1">
      <c r="A730" s="145"/>
      <c r="B730" s="145"/>
      <c r="C730" s="145"/>
      <c r="D730" s="145"/>
      <c r="E730" s="6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</row>
    <row r="731" ht="15.75" customHeight="1">
      <c r="A731" s="145"/>
      <c r="B731" s="145"/>
      <c r="C731" s="145"/>
      <c r="D731" s="145"/>
      <c r="E731" s="6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</row>
    <row r="732" ht="15.75" customHeight="1">
      <c r="A732" s="145"/>
      <c r="B732" s="145"/>
      <c r="C732" s="145"/>
      <c r="D732" s="145"/>
      <c r="E732" s="6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</row>
    <row r="733" ht="15.75" customHeight="1">
      <c r="A733" s="145"/>
      <c r="B733" s="145"/>
      <c r="C733" s="145"/>
      <c r="D733" s="145"/>
      <c r="E733" s="6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</row>
    <row r="734" ht="15.75" customHeight="1">
      <c r="A734" s="145"/>
      <c r="B734" s="145"/>
      <c r="C734" s="145"/>
      <c r="D734" s="145"/>
      <c r="E734" s="6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</row>
    <row r="735" ht="15.75" customHeight="1">
      <c r="A735" s="145"/>
      <c r="B735" s="145"/>
      <c r="C735" s="145"/>
      <c r="D735" s="145"/>
      <c r="E735" s="6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</row>
    <row r="736" ht="15.75" customHeight="1">
      <c r="A736" s="145"/>
      <c r="B736" s="145"/>
      <c r="C736" s="145"/>
      <c r="D736" s="145"/>
      <c r="E736" s="6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</row>
    <row r="737" ht="15.75" customHeight="1">
      <c r="A737" s="145"/>
      <c r="B737" s="145"/>
      <c r="C737" s="145"/>
      <c r="D737" s="145"/>
      <c r="E737" s="6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</row>
    <row r="738" ht="15.75" customHeight="1">
      <c r="A738" s="145"/>
      <c r="B738" s="145"/>
      <c r="C738" s="145"/>
      <c r="D738" s="145"/>
      <c r="E738" s="6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</row>
    <row r="739" ht="15.75" customHeight="1">
      <c r="A739" s="145"/>
      <c r="B739" s="145"/>
      <c r="C739" s="145"/>
      <c r="D739" s="145"/>
      <c r="E739" s="6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</row>
    <row r="740" ht="15.75" customHeight="1">
      <c r="A740" s="145"/>
      <c r="B740" s="145"/>
      <c r="C740" s="145"/>
      <c r="D740" s="145"/>
      <c r="E740" s="6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</row>
    <row r="741" ht="15.75" customHeight="1">
      <c r="A741" s="145"/>
      <c r="B741" s="145"/>
      <c r="C741" s="145"/>
      <c r="D741" s="145"/>
      <c r="E741" s="6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</row>
    <row r="742" ht="15.75" customHeight="1">
      <c r="A742" s="145"/>
      <c r="B742" s="145"/>
      <c r="C742" s="145"/>
      <c r="D742" s="145"/>
      <c r="E742" s="6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</row>
    <row r="743" ht="15.75" customHeight="1">
      <c r="A743" s="145"/>
      <c r="B743" s="145"/>
      <c r="C743" s="145"/>
      <c r="D743" s="145"/>
      <c r="E743" s="6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</row>
    <row r="744" ht="15.75" customHeight="1">
      <c r="A744" s="145"/>
      <c r="B744" s="145"/>
      <c r="C744" s="145"/>
      <c r="D744" s="145"/>
      <c r="E744" s="6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</row>
    <row r="745" ht="15.75" customHeight="1">
      <c r="A745" s="145"/>
      <c r="B745" s="145"/>
      <c r="C745" s="145"/>
      <c r="D745" s="145"/>
      <c r="E745" s="6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</row>
    <row r="746" ht="15.75" customHeight="1">
      <c r="A746" s="145"/>
      <c r="B746" s="145"/>
      <c r="C746" s="145"/>
      <c r="D746" s="145"/>
      <c r="E746" s="6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</row>
    <row r="747" ht="15.75" customHeight="1">
      <c r="A747" s="145"/>
      <c r="B747" s="145"/>
      <c r="C747" s="145"/>
      <c r="D747" s="145"/>
      <c r="E747" s="6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</row>
    <row r="748" ht="15.75" customHeight="1">
      <c r="A748" s="145"/>
      <c r="B748" s="145"/>
      <c r="C748" s="145"/>
      <c r="D748" s="145"/>
      <c r="E748" s="6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</row>
    <row r="749" ht="15.75" customHeight="1">
      <c r="A749" s="145"/>
      <c r="B749" s="145"/>
      <c r="C749" s="145"/>
      <c r="D749" s="145"/>
      <c r="E749" s="6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</row>
    <row r="750" ht="15.75" customHeight="1">
      <c r="A750" s="145"/>
      <c r="B750" s="145"/>
      <c r="C750" s="145"/>
      <c r="D750" s="145"/>
      <c r="E750" s="6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</row>
    <row r="751" ht="15.75" customHeight="1">
      <c r="A751" s="145"/>
      <c r="B751" s="145"/>
      <c r="C751" s="145"/>
      <c r="D751" s="145"/>
      <c r="E751" s="6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ht="15.75" customHeight="1">
      <c r="A752" s="145"/>
      <c r="B752" s="145"/>
      <c r="C752" s="145"/>
      <c r="D752" s="145"/>
      <c r="E752" s="6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ht="15.75" customHeight="1">
      <c r="A753" s="145"/>
      <c r="B753" s="145"/>
      <c r="C753" s="145"/>
      <c r="D753" s="145"/>
      <c r="E753" s="6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</row>
    <row r="754" ht="15.75" customHeight="1">
      <c r="A754" s="145"/>
      <c r="B754" s="145"/>
      <c r="C754" s="145"/>
      <c r="D754" s="145"/>
      <c r="E754" s="6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</row>
    <row r="755" ht="15.75" customHeight="1">
      <c r="A755" s="145"/>
      <c r="B755" s="145"/>
      <c r="C755" s="145"/>
      <c r="D755" s="145"/>
      <c r="E755" s="6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</row>
    <row r="756" ht="15.75" customHeight="1">
      <c r="A756" s="145"/>
      <c r="B756" s="145"/>
      <c r="C756" s="145"/>
      <c r="D756" s="145"/>
      <c r="E756" s="6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</row>
    <row r="757" ht="15.75" customHeight="1">
      <c r="A757" s="145"/>
      <c r="B757" s="145"/>
      <c r="C757" s="145"/>
      <c r="D757" s="145"/>
      <c r="E757" s="6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</row>
    <row r="758" ht="15.75" customHeight="1">
      <c r="A758" s="145"/>
      <c r="B758" s="145"/>
      <c r="C758" s="145"/>
      <c r="D758" s="145"/>
      <c r="E758" s="6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</row>
    <row r="759" ht="15.75" customHeight="1">
      <c r="A759" s="145"/>
      <c r="B759" s="145"/>
      <c r="C759" s="145"/>
      <c r="D759" s="145"/>
      <c r="E759" s="6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</row>
    <row r="760" ht="15.75" customHeight="1">
      <c r="A760" s="145"/>
      <c r="B760" s="145"/>
      <c r="C760" s="145"/>
      <c r="D760" s="145"/>
      <c r="E760" s="6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</row>
    <row r="761" ht="15.75" customHeight="1">
      <c r="A761" s="145"/>
      <c r="B761" s="145"/>
      <c r="C761" s="145"/>
      <c r="D761" s="145"/>
      <c r="E761" s="6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</row>
    <row r="762" ht="15.75" customHeight="1">
      <c r="A762" s="145"/>
      <c r="B762" s="145"/>
      <c r="C762" s="145"/>
      <c r="D762" s="145"/>
      <c r="E762" s="6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</row>
    <row r="763" ht="15.75" customHeight="1">
      <c r="A763" s="145"/>
      <c r="B763" s="145"/>
      <c r="C763" s="145"/>
      <c r="D763" s="145"/>
      <c r="E763" s="6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</row>
    <row r="764" ht="15.75" customHeight="1">
      <c r="A764" s="145"/>
      <c r="B764" s="145"/>
      <c r="C764" s="145"/>
      <c r="D764" s="145"/>
      <c r="E764" s="6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</row>
    <row r="765" ht="15.75" customHeight="1">
      <c r="A765" s="145"/>
      <c r="B765" s="145"/>
      <c r="C765" s="145"/>
      <c r="D765" s="145"/>
      <c r="E765" s="6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</row>
    <row r="766" ht="15.75" customHeight="1">
      <c r="A766" s="145"/>
      <c r="B766" s="145"/>
      <c r="C766" s="145"/>
      <c r="D766" s="145"/>
      <c r="E766" s="6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</row>
    <row r="767" ht="15.75" customHeight="1">
      <c r="A767" s="145"/>
      <c r="B767" s="145"/>
      <c r="C767" s="145"/>
      <c r="D767" s="145"/>
      <c r="E767" s="6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</row>
    <row r="768" ht="15.75" customHeight="1">
      <c r="A768" s="145"/>
      <c r="B768" s="145"/>
      <c r="C768" s="145"/>
      <c r="D768" s="145"/>
      <c r="E768" s="6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</row>
    <row r="769" ht="15.75" customHeight="1">
      <c r="A769" s="145"/>
      <c r="B769" s="145"/>
      <c r="C769" s="145"/>
      <c r="D769" s="145"/>
      <c r="E769" s="6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</row>
    <row r="770" ht="15.75" customHeight="1">
      <c r="A770" s="145"/>
      <c r="B770" s="145"/>
      <c r="C770" s="145"/>
      <c r="D770" s="145"/>
      <c r="E770" s="6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</row>
    <row r="771" ht="15.75" customHeight="1">
      <c r="A771" s="145"/>
      <c r="B771" s="145"/>
      <c r="C771" s="145"/>
      <c r="D771" s="145"/>
      <c r="E771" s="6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</row>
    <row r="772" ht="15.75" customHeight="1">
      <c r="A772" s="145"/>
      <c r="B772" s="145"/>
      <c r="C772" s="145"/>
      <c r="D772" s="145"/>
      <c r="E772" s="6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</row>
    <row r="773" ht="15.75" customHeight="1">
      <c r="A773" s="145"/>
      <c r="B773" s="145"/>
      <c r="C773" s="145"/>
      <c r="D773" s="145"/>
      <c r="E773" s="6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</row>
    <row r="774" ht="15.75" customHeight="1">
      <c r="A774" s="145"/>
      <c r="B774" s="145"/>
      <c r="C774" s="145"/>
      <c r="D774" s="145"/>
      <c r="E774" s="6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</row>
    <row r="775" ht="15.75" customHeight="1">
      <c r="A775" s="145"/>
      <c r="B775" s="145"/>
      <c r="C775" s="145"/>
      <c r="D775" s="145"/>
      <c r="E775" s="6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</row>
    <row r="776" ht="15.75" customHeight="1">
      <c r="A776" s="145"/>
      <c r="B776" s="145"/>
      <c r="C776" s="145"/>
      <c r="D776" s="145"/>
      <c r="E776" s="6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</row>
    <row r="777" ht="15.75" customHeight="1">
      <c r="A777" s="145"/>
      <c r="B777" s="145"/>
      <c r="C777" s="145"/>
      <c r="D777" s="145"/>
      <c r="E777" s="6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</row>
    <row r="778" ht="15.75" customHeight="1">
      <c r="A778" s="145"/>
      <c r="B778" s="145"/>
      <c r="C778" s="145"/>
      <c r="D778" s="145"/>
      <c r="E778" s="6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</row>
    <row r="779" ht="15.75" customHeight="1">
      <c r="A779" s="145"/>
      <c r="B779" s="145"/>
      <c r="C779" s="145"/>
      <c r="D779" s="145"/>
      <c r="E779" s="6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</row>
    <row r="780" ht="15.75" customHeight="1">
      <c r="A780" s="145"/>
      <c r="B780" s="145"/>
      <c r="C780" s="145"/>
      <c r="D780" s="145"/>
      <c r="E780" s="6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</row>
    <row r="781" ht="15.75" customHeight="1">
      <c r="A781" s="145"/>
      <c r="B781" s="145"/>
      <c r="C781" s="145"/>
      <c r="D781" s="145"/>
      <c r="E781" s="6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</row>
    <row r="782" ht="15.75" customHeight="1">
      <c r="A782" s="145"/>
      <c r="B782" s="145"/>
      <c r="C782" s="145"/>
      <c r="D782" s="145"/>
      <c r="E782" s="6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</row>
    <row r="783" ht="15.75" customHeight="1">
      <c r="A783" s="145"/>
      <c r="B783" s="145"/>
      <c r="C783" s="145"/>
      <c r="D783" s="145"/>
      <c r="E783" s="6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</row>
    <row r="784" ht="15.75" customHeight="1">
      <c r="A784" s="145"/>
      <c r="B784" s="145"/>
      <c r="C784" s="145"/>
      <c r="D784" s="145"/>
      <c r="E784" s="6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</row>
    <row r="785" ht="15.75" customHeight="1">
      <c r="A785" s="145"/>
      <c r="B785" s="145"/>
      <c r="C785" s="145"/>
      <c r="D785" s="145"/>
      <c r="E785" s="6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</row>
    <row r="786" ht="15.75" customHeight="1">
      <c r="A786" s="145"/>
      <c r="B786" s="145"/>
      <c r="C786" s="145"/>
      <c r="D786" s="145"/>
      <c r="E786" s="6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</row>
    <row r="787" ht="15.75" customHeight="1">
      <c r="A787" s="145"/>
      <c r="B787" s="145"/>
      <c r="C787" s="145"/>
      <c r="D787" s="145"/>
      <c r="E787" s="6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</row>
    <row r="788" ht="15.75" customHeight="1">
      <c r="A788" s="145"/>
      <c r="B788" s="145"/>
      <c r="C788" s="145"/>
      <c r="D788" s="145"/>
      <c r="E788" s="6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</row>
    <row r="789" ht="15.75" customHeight="1">
      <c r="A789" s="145"/>
      <c r="B789" s="145"/>
      <c r="C789" s="145"/>
      <c r="D789" s="145"/>
      <c r="E789" s="6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</row>
    <row r="790" ht="15.75" customHeight="1">
      <c r="A790" s="145"/>
      <c r="B790" s="145"/>
      <c r="C790" s="145"/>
      <c r="D790" s="145"/>
      <c r="E790" s="6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</row>
    <row r="791" ht="15.75" customHeight="1">
      <c r="A791" s="145"/>
      <c r="B791" s="145"/>
      <c r="C791" s="145"/>
      <c r="D791" s="145"/>
      <c r="E791" s="6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</row>
    <row r="792" ht="15.75" customHeight="1">
      <c r="A792" s="145"/>
      <c r="B792" s="145"/>
      <c r="C792" s="145"/>
      <c r="D792" s="145"/>
      <c r="E792" s="6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</row>
    <row r="793" ht="15.75" customHeight="1">
      <c r="A793" s="145"/>
      <c r="B793" s="145"/>
      <c r="C793" s="145"/>
      <c r="D793" s="145"/>
      <c r="E793" s="6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</row>
    <row r="794" ht="15.75" customHeight="1">
      <c r="A794" s="145"/>
      <c r="B794" s="145"/>
      <c r="C794" s="145"/>
      <c r="D794" s="145"/>
      <c r="E794" s="6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</row>
    <row r="795" ht="15.75" customHeight="1">
      <c r="A795" s="145"/>
      <c r="B795" s="145"/>
      <c r="C795" s="145"/>
      <c r="D795" s="145"/>
      <c r="E795" s="6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</row>
    <row r="796" ht="15.75" customHeight="1">
      <c r="A796" s="145"/>
      <c r="B796" s="145"/>
      <c r="C796" s="145"/>
      <c r="D796" s="145"/>
      <c r="E796" s="6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</row>
    <row r="797" ht="15.75" customHeight="1">
      <c r="A797" s="145"/>
      <c r="B797" s="145"/>
      <c r="C797" s="145"/>
      <c r="D797" s="145"/>
      <c r="E797" s="6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</row>
    <row r="798" ht="15.75" customHeight="1">
      <c r="A798" s="145"/>
      <c r="B798" s="145"/>
      <c r="C798" s="145"/>
      <c r="D798" s="145"/>
      <c r="E798" s="6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</row>
    <row r="799" ht="15.75" customHeight="1">
      <c r="A799" s="145"/>
      <c r="B799" s="145"/>
      <c r="C799" s="145"/>
      <c r="D799" s="145"/>
      <c r="E799" s="6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</row>
    <row r="800" ht="15.75" customHeight="1">
      <c r="A800" s="145"/>
      <c r="B800" s="145"/>
      <c r="C800" s="145"/>
      <c r="D800" s="145"/>
      <c r="E800" s="6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</row>
    <row r="801" ht="15.75" customHeight="1">
      <c r="A801" s="145"/>
      <c r="B801" s="145"/>
      <c r="C801" s="145"/>
      <c r="D801" s="145"/>
      <c r="E801" s="6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</row>
    <row r="802" ht="15.75" customHeight="1">
      <c r="A802" s="145"/>
      <c r="B802" s="145"/>
      <c r="C802" s="145"/>
      <c r="D802" s="145"/>
      <c r="E802" s="6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</row>
    <row r="803" ht="15.75" customHeight="1">
      <c r="A803" s="145"/>
      <c r="B803" s="145"/>
      <c r="C803" s="145"/>
      <c r="D803" s="145"/>
      <c r="E803" s="6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</row>
    <row r="804" ht="15.75" customHeight="1">
      <c r="A804" s="145"/>
      <c r="B804" s="145"/>
      <c r="C804" s="145"/>
      <c r="D804" s="145"/>
      <c r="E804" s="6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</row>
    <row r="805" ht="15.75" customHeight="1">
      <c r="A805" s="145"/>
      <c r="B805" s="145"/>
      <c r="C805" s="145"/>
      <c r="D805" s="145"/>
      <c r="E805" s="6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</row>
    <row r="806" ht="15.75" customHeight="1">
      <c r="A806" s="145"/>
      <c r="B806" s="145"/>
      <c r="C806" s="145"/>
      <c r="D806" s="145"/>
      <c r="E806" s="6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</row>
    <row r="807" ht="15.75" customHeight="1">
      <c r="A807" s="145"/>
      <c r="B807" s="145"/>
      <c r="C807" s="145"/>
      <c r="D807" s="145"/>
      <c r="E807" s="6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</row>
    <row r="808" ht="15.75" customHeight="1">
      <c r="A808" s="145"/>
      <c r="B808" s="145"/>
      <c r="C808" s="145"/>
      <c r="D808" s="145"/>
      <c r="E808" s="6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</row>
    <row r="809" ht="15.75" customHeight="1">
      <c r="A809" s="145"/>
      <c r="B809" s="145"/>
      <c r="C809" s="145"/>
      <c r="D809" s="145"/>
      <c r="E809" s="6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</row>
    <row r="810" ht="15.75" customHeight="1">
      <c r="A810" s="145"/>
      <c r="B810" s="145"/>
      <c r="C810" s="145"/>
      <c r="D810" s="145"/>
      <c r="E810" s="6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</row>
    <row r="811" ht="15.75" customHeight="1">
      <c r="A811" s="145"/>
      <c r="B811" s="145"/>
      <c r="C811" s="145"/>
      <c r="D811" s="145"/>
      <c r="E811" s="6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</row>
    <row r="812" ht="15.75" customHeight="1">
      <c r="A812" s="145"/>
      <c r="B812" s="145"/>
      <c r="C812" s="145"/>
      <c r="D812" s="145"/>
      <c r="E812" s="6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</row>
    <row r="813" ht="15.75" customHeight="1">
      <c r="A813" s="145"/>
      <c r="B813" s="145"/>
      <c r="C813" s="145"/>
      <c r="D813" s="145"/>
      <c r="E813" s="6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</row>
    <row r="814" ht="15.75" customHeight="1">
      <c r="A814" s="145"/>
      <c r="B814" s="145"/>
      <c r="C814" s="145"/>
      <c r="D814" s="145"/>
      <c r="E814" s="6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</row>
    <row r="815" ht="15.75" customHeight="1">
      <c r="A815" s="145"/>
      <c r="B815" s="145"/>
      <c r="C815" s="145"/>
      <c r="D815" s="145"/>
      <c r="E815" s="6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</row>
    <row r="816" ht="15.75" customHeight="1">
      <c r="A816" s="145"/>
      <c r="B816" s="145"/>
      <c r="C816" s="145"/>
      <c r="D816" s="145"/>
      <c r="E816" s="6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</row>
    <row r="817" ht="15.75" customHeight="1">
      <c r="A817" s="145"/>
      <c r="B817" s="145"/>
      <c r="C817" s="145"/>
      <c r="D817" s="145"/>
      <c r="E817" s="6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</row>
    <row r="818" ht="15.75" customHeight="1">
      <c r="A818" s="145"/>
      <c r="B818" s="145"/>
      <c r="C818" s="145"/>
      <c r="D818" s="145"/>
      <c r="E818" s="6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</row>
    <row r="819" ht="15.75" customHeight="1">
      <c r="A819" s="145"/>
      <c r="B819" s="145"/>
      <c r="C819" s="145"/>
      <c r="D819" s="145"/>
      <c r="E819" s="6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</row>
    <row r="820" ht="15.75" customHeight="1">
      <c r="A820" s="145"/>
      <c r="B820" s="145"/>
      <c r="C820" s="145"/>
      <c r="D820" s="145"/>
      <c r="E820" s="6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</row>
    <row r="821" ht="15.75" customHeight="1">
      <c r="A821" s="145"/>
      <c r="B821" s="145"/>
      <c r="C821" s="145"/>
      <c r="D821" s="145"/>
      <c r="E821" s="6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</row>
    <row r="822" ht="15.75" customHeight="1">
      <c r="A822" s="145"/>
      <c r="B822" s="145"/>
      <c r="C822" s="145"/>
      <c r="D822" s="145"/>
      <c r="E822" s="6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</row>
    <row r="823" ht="15.75" customHeight="1">
      <c r="A823" s="145"/>
      <c r="B823" s="145"/>
      <c r="C823" s="145"/>
      <c r="D823" s="145"/>
      <c r="E823" s="6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</row>
    <row r="824" ht="15.75" customHeight="1">
      <c r="A824" s="145"/>
      <c r="B824" s="145"/>
      <c r="C824" s="145"/>
      <c r="D824" s="145"/>
      <c r="E824" s="6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</row>
    <row r="825" ht="15.75" customHeight="1">
      <c r="A825" s="145"/>
      <c r="B825" s="145"/>
      <c r="C825" s="145"/>
      <c r="D825" s="145"/>
      <c r="E825" s="6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</row>
    <row r="826" ht="15.75" customHeight="1">
      <c r="A826" s="145"/>
      <c r="B826" s="145"/>
      <c r="C826" s="145"/>
      <c r="D826" s="145"/>
      <c r="E826" s="6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</row>
    <row r="827" ht="15.75" customHeight="1">
      <c r="A827" s="145"/>
      <c r="B827" s="145"/>
      <c r="C827" s="145"/>
      <c r="D827" s="145"/>
      <c r="E827" s="6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</row>
    <row r="828" ht="15.75" customHeight="1">
      <c r="A828" s="145"/>
      <c r="B828" s="145"/>
      <c r="C828" s="145"/>
      <c r="D828" s="145"/>
      <c r="E828" s="6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</row>
    <row r="829" ht="15.75" customHeight="1">
      <c r="A829" s="145"/>
      <c r="B829" s="145"/>
      <c r="C829" s="145"/>
      <c r="D829" s="145"/>
      <c r="E829" s="6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</row>
    <row r="830" ht="15.75" customHeight="1">
      <c r="A830" s="145"/>
      <c r="B830" s="145"/>
      <c r="C830" s="145"/>
      <c r="D830" s="145"/>
      <c r="E830" s="6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</row>
    <row r="831" ht="15.75" customHeight="1">
      <c r="A831" s="145"/>
      <c r="B831" s="145"/>
      <c r="C831" s="145"/>
      <c r="D831" s="145"/>
      <c r="E831" s="6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</row>
    <row r="832" ht="15.75" customHeight="1">
      <c r="A832" s="145"/>
      <c r="B832" s="145"/>
      <c r="C832" s="145"/>
      <c r="D832" s="145"/>
      <c r="E832" s="6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</row>
    <row r="833" ht="15.75" customHeight="1">
      <c r="A833" s="145"/>
      <c r="B833" s="145"/>
      <c r="C833" s="145"/>
      <c r="D833" s="145"/>
      <c r="E833" s="6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</row>
    <row r="834" ht="15.75" customHeight="1">
      <c r="A834" s="145"/>
      <c r="B834" s="145"/>
      <c r="C834" s="145"/>
      <c r="D834" s="145"/>
      <c r="E834" s="6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</row>
    <row r="835" ht="15.75" customHeight="1">
      <c r="A835" s="145"/>
      <c r="B835" s="145"/>
      <c r="C835" s="145"/>
      <c r="D835" s="145"/>
      <c r="E835" s="6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</row>
    <row r="836" ht="15.75" customHeight="1">
      <c r="A836" s="145"/>
      <c r="B836" s="145"/>
      <c r="C836" s="145"/>
      <c r="D836" s="145"/>
      <c r="E836" s="6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</row>
    <row r="837" ht="15.75" customHeight="1">
      <c r="A837" s="145"/>
      <c r="B837" s="145"/>
      <c r="C837" s="145"/>
      <c r="D837" s="145"/>
      <c r="E837" s="6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</row>
    <row r="838" ht="15.75" customHeight="1">
      <c r="A838" s="145"/>
      <c r="B838" s="145"/>
      <c r="C838" s="145"/>
      <c r="D838" s="145"/>
      <c r="E838" s="6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</row>
    <row r="839" ht="15.75" customHeight="1">
      <c r="A839" s="145"/>
      <c r="B839" s="145"/>
      <c r="C839" s="145"/>
      <c r="D839" s="145"/>
      <c r="E839" s="6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</row>
    <row r="840" ht="15.75" customHeight="1">
      <c r="A840" s="145"/>
      <c r="B840" s="145"/>
      <c r="C840" s="145"/>
      <c r="D840" s="145"/>
      <c r="E840" s="6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</row>
    <row r="841" ht="15.75" customHeight="1">
      <c r="A841" s="145"/>
      <c r="B841" s="145"/>
      <c r="C841" s="145"/>
      <c r="D841" s="145"/>
      <c r="E841" s="6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</row>
    <row r="842" ht="15.75" customHeight="1">
      <c r="A842" s="145"/>
      <c r="B842" s="145"/>
      <c r="C842" s="145"/>
      <c r="D842" s="145"/>
      <c r="E842" s="6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</row>
    <row r="843" ht="15.75" customHeight="1">
      <c r="A843" s="145"/>
      <c r="B843" s="145"/>
      <c r="C843" s="145"/>
      <c r="D843" s="145"/>
      <c r="E843" s="6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</row>
    <row r="844" ht="15.75" customHeight="1">
      <c r="A844" s="145"/>
      <c r="B844" s="145"/>
      <c r="C844" s="145"/>
      <c r="D844" s="145"/>
      <c r="E844" s="6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</row>
    <row r="845" ht="15.75" customHeight="1">
      <c r="A845" s="145"/>
      <c r="B845" s="145"/>
      <c r="C845" s="145"/>
      <c r="D845" s="145"/>
      <c r="E845" s="6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</row>
    <row r="846" ht="15.75" customHeight="1">
      <c r="A846" s="145"/>
      <c r="B846" s="145"/>
      <c r="C846" s="145"/>
      <c r="D846" s="145"/>
      <c r="E846" s="6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</row>
    <row r="847" ht="15.75" customHeight="1">
      <c r="A847" s="145"/>
      <c r="B847" s="145"/>
      <c r="C847" s="145"/>
      <c r="D847" s="145"/>
      <c r="E847" s="6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</row>
    <row r="848" ht="15.75" customHeight="1">
      <c r="A848" s="145"/>
      <c r="B848" s="145"/>
      <c r="C848" s="145"/>
      <c r="D848" s="145"/>
      <c r="E848" s="6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</row>
    <row r="849" ht="15.75" customHeight="1">
      <c r="A849" s="145"/>
      <c r="B849" s="145"/>
      <c r="C849" s="145"/>
      <c r="D849" s="145"/>
      <c r="E849" s="6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</row>
    <row r="850" ht="15.75" customHeight="1">
      <c r="A850" s="145"/>
      <c r="B850" s="145"/>
      <c r="C850" s="145"/>
      <c r="D850" s="145"/>
      <c r="E850" s="6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</row>
    <row r="851" ht="15.75" customHeight="1">
      <c r="A851" s="145"/>
      <c r="B851" s="145"/>
      <c r="C851" s="145"/>
      <c r="D851" s="145"/>
      <c r="E851" s="6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</row>
    <row r="852" ht="15.75" customHeight="1">
      <c r="A852" s="145"/>
      <c r="B852" s="145"/>
      <c r="C852" s="145"/>
      <c r="D852" s="145"/>
      <c r="E852" s="6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</row>
    <row r="853" ht="15.75" customHeight="1">
      <c r="A853" s="145"/>
      <c r="B853" s="145"/>
      <c r="C853" s="145"/>
      <c r="D853" s="145"/>
      <c r="E853" s="6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</row>
    <row r="854" ht="15.75" customHeight="1">
      <c r="A854" s="145"/>
      <c r="B854" s="145"/>
      <c r="C854" s="145"/>
      <c r="D854" s="145"/>
      <c r="E854" s="6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</row>
    <row r="855" ht="15.75" customHeight="1">
      <c r="A855" s="145"/>
      <c r="B855" s="145"/>
      <c r="C855" s="145"/>
      <c r="D855" s="145"/>
      <c r="E855" s="6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</row>
    <row r="856" ht="15.75" customHeight="1">
      <c r="A856" s="145"/>
      <c r="B856" s="145"/>
      <c r="C856" s="145"/>
      <c r="D856" s="145"/>
      <c r="E856" s="6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</row>
    <row r="857" ht="15.75" customHeight="1">
      <c r="A857" s="145"/>
      <c r="B857" s="145"/>
      <c r="C857" s="145"/>
      <c r="D857" s="145"/>
      <c r="E857" s="6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</row>
    <row r="858" ht="15.75" customHeight="1">
      <c r="A858" s="145"/>
      <c r="B858" s="145"/>
      <c r="C858" s="145"/>
      <c r="D858" s="145"/>
      <c r="E858" s="6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</row>
    <row r="859" ht="15.75" customHeight="1">
      <c r="A859" s="145"/>
      <c r="B859" s="145"/>
      <c r="C859" s="145"/>
      <c r="D859" s="145"/>
      <c r="E859" s="6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</row>
    <row r="860" ht="15.75" customHeight="1">
      <c r="A860" s="145"/>
      <c r="B860" s="145"/>
      <c r="C860" s="145"/>
      <c r="D860" s="145"/>
      <c r="E860" s="6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</row>
    <row r="861" ht="15.75" customHeight="1">
      <c r="A861" s="145"/>
      <c r="B861" s="145"/>
      <c r="C861" s="145"/>
      <c r="D861" s="145"/>
      <c r="E861" s="6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</row>
    <row r="862" ht="15.75" customHeight="1">
      <c r="A862" s="145"/>
      <c r="B862" s="145"/>
      <c r="C862" s="145"/>
      <c r="D862" s="145"/>
      <c r="E862" s="6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</row>
    <row r="863" ht="15.75" customHeight="1">
      <c r="A863" s="145"/>
      <c r="B863" s="145"/>
      <c r="C863" s="145"/>
      <c r="D863" s="145"/>
      <c r="E863" s="6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</row>
    <row r="864" ht="15.75" customHeight="1">
      <c r="A864" s="145"/>
      <c r="B864" s="145"/>
      <c r="C864" s="145"/>
      <c r="D864" s="145"/>
      <c r="E864" s="6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</row>
    <row r="865" ht="15.75" customHeight="1">
      <c r="A865" s="145"/>
      <c r="B865" s="145"/>
      <c r="C865" s="145"/>
      <c r="D865" s="145"/>
      <c r="E865" s="6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</row>
    <row r="866" ht="15.75" customHeight="1">
      <c r="A866" s="145"/>
      <c r="B866" s="145"/>
      <c r="C866" s="145"/>
      <c r="D866" s="145"/>
      <c r="E866" s="6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</row>
    <row r="867" ht="15.75" customHeight="1">
      <c r="A867" s="145"/>
      <c r="B867" s="145"/>
      <c r="C867" s="145"/>
      <c r="D867" s="145"/>
      <c r="E867" s="6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</row>
    <row r="868" ht="15.75" customHeight="1">
      <c r="A868" s="145"/>
      <c r="B868" s="145"/>
      <c r="C868" s="145"/>
      <c r="D868" s="145"/>
      <c r="E868" s="6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</row>
    <row r="869" ht="15.75" customHeight="1">
      <c r="A869" s="145"/>
      <c r="B869" s="145"/>
      <c r="C869" s="145"/>
      <c r="D869" s="145"/>
      <c r="E869" s="6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</row>
    <row r="870" ht="15.75" customHeight="1">
      <c r="A870" s="145"/>
      <c r="B870" s="145"/>
      <c r="C870" s="145"/>
      <c r="D870" s="145"/>
      <c r="E870" s="6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</row>
    <row r="871" ht="15.75" customHeight="1">
      <c r="A871" s="145"/>
      <c r="B871" s="145"/>
      <c r="C871" s="145"/>
      <c r="D871" s="145"/>
      <c r="E871" s="6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</row>
    <row r="872" ht="15.75" customHeight="1">
      <c r="A872" s="145"/>
      <c r="B872" s="145"/>
      <c r="C872" s="145"/>
      <c r="D872" s="145"/>
      <c r="E872" s="6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</row>
    <row r="873" ht="15.75" customHeight="1">
      <c r="A873" s="145"/>
      <c r="B873" s="145"/>
      <c r="C873" s="145"/>
      <c r="D873" s="145"/>
      <c r="E873" s="6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</row>
    <row r="874" ht="15.75" customHeight="1">
      <c r="A874" s="145"/>
      <c r="B874" s="145"/>
      <c r="C874" s="145"/>
      <c r="D874" s="145"/>
      <c r="E874" s="6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</row>
    <row r="875" ht="15.75" customHeight="1">
      <c r="A875" s="145"/>
      <c r="B875" s="145"/>
      <c r="C875" s="145"/>
      <c r="D875" s="145"/>
      <c r="E875" s="6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</row>
    <row r="876" ht="15.75" customHeight="1">
      <c r="A876" s="145"/>
      <c r="B876" s="145"/>
      <c r="C876" s="145"/>
      <c r="D876" s="145"/>
      <c r="E876" s="6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</row>
    <row r="877" ht="15.75" customHeight="1">
      <c r="A877" s="145"/>
      <c r="B877" s="145"/>
      <c r="C877" s="145"/>
      <c r="D877" s="145"/>
      <c r="E877" s="6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</row>
    <row r="878" ht="15.75" customHeight="1">
      <c r="A878" s="145"/>
      <c r="B878" s="145"/>
      <c r="C878" s="145"/>
      <c r="D878" s="145"/>
      <c r="E878" s="6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</row>
    <row r="879" ht="15.75" customHeight="1">
      <c r="A879" s="145"/>
      <c r="B879" s="145"/>
      <c r="C879" s="145"/>
      <c r="D879" s="145"/>
      <c r="E879" s="6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</row>
    <row r="880" ht="15.75" customHeight="1">
      <c r="A880" s="145"/>
      <c r="B880" s="145"/>
      <c r="C880" s="145"/>
      <c r="D880" s="145"/>
      <c r="E880" s="6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</row>
    <row r="881" ht="15.75" customHeight="1">
      <c r="A881" s="145"/>
      <c r="B881" s="145"/>
      <c r="C881" s="145"/>
      <c r="D881" s="145"/>
      <c r="E881" s="6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</row>
    <row r="882" ht="15.75" customHeight="1">
      <c r="A882" s="145"/>
      <c r="B882" s="145"/>
      <c r="C882" s="145"/>
      <c r="D882" s="145"/>
      <c r="E882" s="6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</row>
    <row r="883" ht="15.75" customHeight="1">
      <c r="A883" s="145"/>
      <c r="B883" s="145"/>
      <c r="C883" s="145"/>
      <c r="D883" s="145"/>
      <c r="E883" s="6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</row>
    <row r="884" ht="15.75" customHeight="1">
      <c r="A884" s="145"/>
      <c r="B884" s="145"/>
      <c r="C884" s="145"/>
      <c r="D884" s="145"/>
      <c r="E884" s="6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</row>
    <row r="885" ht="15.75" customHeight="1">
      <c r="A885" s="145"/>
      <c r="B885" s="145"/>
      <c r="C885" s="145"/>
      <c r="D885" s="145"/>
      <c r="E885" s="6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</row>
    <row r="886" ht="15.75" customHeight="1">
      <c r="A886" s="145"/>
      <c r="B886" s="145"/>
      <c r="C886" s="145"/>
      <c r="D886" s="145"/>
      <c r="E886" s="6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</row>
    <row r="887" ht="15.75" customHeight="1">
      <c r="A887" s="145"/>
      <c r="B887" s="145"/>
      <c r="C887" s="145"/>
      <c r="D887" s="145"/>
      <c r="E887" s="6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</row>
    <row r="888" ht="15.75" customHeight="1">
      <c r="A888" s="145"/>
      <c r="B888" s="145"/>
      <c r="C888" s="145"/>
      <c r="D888" s="145"/>
      <c r="E888" s="6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</row>
    <row r="889" ht="15.75" customHeight="1">
      <c r="A889" s="145"/>
      <c r="B889" s="145"/>
      <c r="C889" s="145"/>
      <c r="D889" s="145"/>
      <c r="E889" s="6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</row>
    <row r="890" ht="15.75" customHeight="1">
      <c r="A890" s="145"/>
      <c r="B890" s="145"/>
      <c r="C890" s="145"/>
      <c r="D890" s="145"/>
      <c r="E890" s="6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</row>
    <row r="891" ht="15.75" customHeight="1">
      <c r="A891" s="145"/>
      <c r="B891" s="145"/>
      <c r="C891" s="145"/>
      <c r="D891" s="145"/>
      <c r="E891" s="6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</row>
    <row r="892" ht="15.75" customHeight="1">
      <c r="A892" s="145"/>
      <c r="B892" s="145"/>
      <c r="C892" s="145"/>
      <c r="D892" s="145"/>
      <c r="E892" s="6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</row>
    <row r="893" ht="15.75" customHeight="1">
      <c r="A893" s="145"/>
      <c r="B893" s="145"/>
      <c r="C893" s="145"/>
      <c r="D893" s="145"/>
      <c r="E893" s="6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</row>
    <row r="894" ht="15.75" customHeight="1">
      <c r="A894" s="145"/>
      <c r="B894" s="145"/>
      <c r="C894" s="145"/>
      <c r="D894" s="145"/>
      <c r="E894" s="6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</row>
    <row r="895" ht="15.75" customHeight="1">
      <c r="A895" s="145"/>
      <c r="B895" s="145"/>
      <c r="C895" s="145"/>
      <c r="D895" s="145"/>
      <c r="E895" s="6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</row>
    <row r="896" ht="15.75" customHeight="1">
      <c r="A896" s="145"/>
      <c r="B896" s="145"/>
      <c r="C896" s="145"/>
      <c r="D896" s="145"/>
      <c r="E896" s="6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</row>
    <row r="897" ht="15.75" customHeight="1">
      <c r="A897" s="145"/>
      <c r="B897" s="145"/>
      <c r="C897" s="145"/>
      <c r="D897" s="145"/>
      <c r="E897" s="6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</row>
    <row r="898" ht="15.75" customHeight="1">
      <c r="A898" s="145"/>
      <c r="B898" s="145"/>
      <c r="C898" s="145"/>
      <c r="D898" s="145"/>
      <c r="E898" s="6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</row>
    <row r="899" ht="15.75" customHeight="1">
      <c r="A899" s="145"/>
      <c r="B899" s="145"/>
      <c r="C899" s="145"/>
      <c r="D899" s="145"/>
      <c r="E899" s="6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</row>
    <row r="900" ht="15.75" customHeight="1">
      <c r="A900" s="145"/>
      <c r="B900" s="145"/>
      <c r="C900" s="145"/>
      <c r="D900" s="145"/>
      <c r="E900" s="6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</row>
    <row r="901" ht="15.75" customHeight="1">
      <c r="A901" s="145"/>
      <c r="B901" s="145"/>
      <c r="C901" s="145"/>
      <c r="D901" s="145"/>
      <c r="E901" s="6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</row>
    <row r="902" ht="15.75" customHeight="1">
      <c r="A902" s="145"/>
      <c r="B902" s="145"/>
      <c r="C902" s="145"/>
      <c r="D902" s="145"/>
      <c r="E902" s="6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</row>
    <row r="903" ht="15.75" customHeight="1">
      <c r="A903" s="145"/>
      <c r="B903" s="145"/>
      <c r="C903" s="145"/>
      <c r="D903" s="145"/>
      <c r="E903" s="6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</row>
    <row r="904" ht="15.75" customHeight="1">
      <c r="A904" s="145"/>
      <c r="B904" s="145"/>
      <c r="C904" s="145"/>
      <c r="D904" s="145"/>
      <c r="E904" s="6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</row>
    <row r="905" ht="15.75" customHeight="1">
      <c r="A905" s="145"/>
      <c r="B905" s="145"/>
      <c r="C905" s="145"/>
      <c r="D905" s="145"/>
      <c r="E905" s="6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</row>
    <row r="906" ht="15.75" customHeight="1">
      <c r="A906" s="145"/>
      <c r="B906" s="145"/>
      <c r="C906" s="145"/>
      <c r="D906" s="145"/>
      <c r="E906" s="6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</row>
    <row r="907" ht="15.75" customHeight="1">
      <c r="A907" s="145"/>
      <c r="B907" s="145"/>
      <c r="C907" s="145"/>
      <c r="D907" s="145"/>
      <c r="E907" s="6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</row>
    <row r="908" ht="15.75" customHeight="1">
      <c r="A908" s="145"/>
      <c r="B908" s="145"/>
      <c r="C908" s="145"/>
      <c r="D908" s="145"/>
      <c r="E908" s="6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</row>
    <row r="909" ht="15.75" customHeight="1">
      <c r="A909" s="145"/>
      <c r="B909" s="145"/>
      <c r="C909" s="145"/>
      <c r="D909" s="145"/>
      <c r="E909" s="6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</row>
    <row r="910" ht="15.75" customHeight="1">
      <c r="A910" s="145"/>
      <c r="B910" s="145"/>
      <c r="C910" s="145"/>
      <c r="D910" s="145"/>
      <c r="E910" s="6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</row>
    <row r="911" ht="15.75" customHeight="1">
      <c r="A911" s="145"/>
      <c r="B911" s="145"/>
      <c r="C911" s="145"/>
      <c r="D911" s="145"/>
      <c r="E911" s="6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</row>
    <row r="912" ht="15.75" customHeight="1">
      <c r="A912" s="145"/>
      <c r="B912" s="145"/>
      <c r="C912" s="145"/>
      <c r="D912" s="145"/>
      <c r="E912" s="6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</row>
    <row r="913" ht="15.75" customHeight="1">
      <c r="A913" s="145"/>
      <c r="B913" s="145"/>
      <c r="C913" s="145"/>
      <c r="D913" s="145"/>
      <c r="E913" s="6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</row>
    <row r="914" ht="15.75" customHeight="1">
      <c r="A914" s="145"/>
      <c r="B914" s="145"/>
      <c r="C914" s="145"/>
      <c r="D914" s="145"/>
      <c r="E914" s="6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</row>
    <row r="915" ht="15.75" customHeight="1">
      <c r="A915" s="145"/>
      <c r="B915" s="145"/>
      <c r="C915" s="145"/>
      <c r="D915" s="145"/>
      <c r="E915" s="6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</row>
    <row r="916" ht="15.75" customHeight="1">
      <c r="A916" s="145"/>
      <c r="B916" s="145"/>
      <c r="C916" s="145"/>
      <c r="D916" s="145"/>
      <c r="E916" s="6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</row>
    <row r="917" ht="15.75" customHeight="1">
      <c r="A917" s="145"/>
      <c r="B917" s="145"/>
      <c r="C917" s="145"/>
      <c r="D917" s="145"/>
      <c r="E917" s="6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</row>
    <row r="918" ht="15.75" customHeight="1">
      <c r="A918" s="145"/>
      <c r="B918" s="145"/>
      <c r="C918" s="145"/>
      <c r="D918" s="145"/>
      <c r="E918" s="6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</row>
    <row r="919" ht="15.75" customHeight="1">
      <c r="A919" s="145"/>
      <c r="B919" s="145"/>
      <c r="C919" s="145"/>
      <c r="D919" s="145"/>
      <c r="E919" s="6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</row>
    <row r="920" ht="15.75" customHeight="1">
      <c r="A920" s="145"/>
      <c r="B920" s="145"/>
      <c r="C920" s="145"/>
      <c r="D920" s="145"/>
      <c r="E920" s="6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</row>
    <row r="921" ht="15.75" customHeight="1">
      <c r="A921" s="145"/>
      <c r="B921" s="145"/>
      <c r="C921" s="145"/>
      <c r="D921" s="145"/>
      <c r="E921" s="6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</row>
    <row r="922" ht="15.75" customHeight="1">
      <c r="A922" s="145"/>
      <c r="B922" s="145"/>
      <c r="C922" s="145"/>
      <c r="D922" s="145"/>
      <c r="E922" s="6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</row>
    <row r="923" ht="15.75" customHeight="1">
      <c r="A923" s="145"/>
      <c r="B923" s="145"/>
      <c r="C923" s="145"/>
      <c r="D923" s="145"/>
      <c r="E923" s="6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</row>
    <row r="924" ht="15.75" customHeight="1">
      <c r="A924" s="145"/>
      <c r="B924" s="145"/>
      <c r="C924" s="145"/>
      <c r="D924" s="145"/>
      <c r="E924" s="6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</row>
    <row r="925" ht="15.75" customHeight="1">
      <c r="A925" s="145"/>
      <c r="B925" s="145"/>
      <c r="C925" s="145"/>
      <c r="D925" s="145"/>
      <c r="E925" s="6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</row>
    <row r="926" ht="15.75" customHeight="1">
      <c r="A926" s="145"/>
      <c r="B926" s="145"/>
      <c r="C926" s="145"/>
      <c r="D926" s="145"/>
      <c r="E926" s="6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</row>
    <row r="927" ht="15.75" customHeight="1">
      <c r="A927" s="145"/>
      <c r="B927" s="145"/>
      <c r="C927" s="145"/>
      <c r="D927" s="145"/>
      <c r="E927" s="6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</row>
    <row r="928" ht="15.75" customHeight="1">
      <c r="A928" s="145"/>
      <c r="B928" s="145"/>
      <c r="C928" s="145"/>
      <c r="D928" s="145"/>
      <c r="E928" s="6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</row>
    <row r="929" ht="15.75" customHeight="1">
      <c r="A929" s="145"/>
      <c r="B929" s="145"/>
      <c r="C929" s="145"/>
      <c r="D929" s="145"/>
      <c r="E929" s="6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</row>
    <row r="930" ht="15.75" customHeight="1">
      <c r="A930" s="145"/>
      <c r="B930" s="145"/>
      <c r="C930" s="145"/>
      <c r="D930" s="145"/>
      <c r="E930" s="6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</row>
    <row r="931" ht="15.75" customHeight="1">
      <c r="A931" s="145"/>
      <c r="B931" s="145"/>
      <c r="C931" s="145"/>
      <c r="D931" s="145"/>
      <c r="E931" s="6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</row>
    <row r="932" ht="15.75" customHeight="1">
      <c r="A932" s="145"/>
      <c r="B932" s="145"/>
      <c r="C932" s="145"/>
      <c r="D932" s="145"/>
      <c r="E932" s="6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</row>
    <row r="933" ht="15.75" customHeight="1">
      <c r="A933" s="145"/>
      <c r="B933" s="145"/>
      <c r="C933" s="145"/>
      <c r="D933" s="145"/>
      <c r="E933" s="6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</row>
    <row r="934" ht="15.75" customHeight="1">
      <c r="A934" s="145"/>
      <c r="B934" s="145"/>
      <c r="C934" s="145"/>
      <c r="D934" s="145"/>
      <c r="E934" s="6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</row>
    <row r="935" ht="15.75" customHeight="1">
      <c r="A935" s="145"/>
      <c r="B935" s="145"/>
      <c r="C935" s="145"/>
      <c r="D935" s="145"/>
      <c r="E935" s="6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</row>
    <row r="936" ht="15.75" customHeight="1">
      <c r="A936" s="145"/>
      <c r="B936" s="145"/>
      <c r="C936" s="145"/>
      <c r="D936" s="145"/>
      <c r="E936" s="6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</row>
    <row r="937" ht="15.75" customHeight="1">
      <c r="A937" s="145"/>
      <c r="B937" s="145"/>
      <c r="C937" s="145"/>
      <c r="D937" s="145"/>
      <c r="E937" s="6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</row>
    <row r="938" ht="15.75" customHeight="1">
      <c r="A938" s="145"/>
      <c r="B938" s="145"/>
      <c r="C938" s="145"/>
      <c r="D938" s="145"/>
      <c r="E938" s="6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</row>
    <row r="939" ht="15.75" customHeight="1">
      <c r="A939" s="145"/>
      <c r="B939" s="145"/>
      <c r="C939" s="145"/>
      <c r="D939" s="145"/>
      <c r="E939" s="6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</row>
    <row r="940" ht="15.75" customHeight="1">
      <c r="A940" s="145"/>
      <c r="B940" s="145"/>
      <c r="C940" s="145"/>
      <c r="D940" s="145"/>
      <c r="E940" s="6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</row>
    <row r="941" ht="15.75" customHeight="1">
      <c r="A941" s="145"/>
      <c r="B941" s="145"/>
      <c r="C941" s="145"/>
      <c r="D941" s="145"/>
      <c r="E941" s="6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</row>
    <row r="942" ht="15.75" customHeight="1">
      <c r="A942" s="145"/>
      <c r="B942" s="145"/>
      <c r="C942" s="145"/>
      <c r="D942" s="145"/>
      <c r="E942" s="6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</row>
    <row r="943" ht="15.75" customHeight="1">
      <c r="A943" s="145"/>
      <c r="B943" s="145"/>
      <c r="C943" s="145"/>
      <c r="D943" s="145"/>
      <c r="E943" s="6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</row>
    <row r="944" ht="15.75" customHeight="1">
      <c r="A944" s="145"/>
      <c r="B944" s="145"/>
      <c r="C944" s="145"/>
      <c r="D944" s="145"/>
      <c r="E944" s="6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</row>
    <row r="945" ht="15.75" customHeight="1">
      <c r="A945" s="145"/>
      <c r="B945" s="145"/>
      <c r="C945" s="145"/>
      <c r="D945" s="145"/>
      <c r="E945" s="6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</row>
    <row r="946" ht="15.75" customHeight="1">
      <c r="A946" s="145"/>
      <c r="B946" s="145"/>
      <c r="C946" s="145"/>
      <c r="D946" s="145"/>
      <c r="E946" s="6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</row>
    <row r="947" ht="15.75" customHeight="1">
      <c r="A947" s="145"/>
      <c r="B947" s="145"/>
      <c r="C947" s="145"/>
      <c r="D947" s="145"/>
      <c r="E947" s="6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</row>
    <row r="948" ht="15.75" customHeight="1">
      <c r="A948" s="145"/>
      <c r="B948" s="145"/>
      <c r="C948" s="145"/>
      <c r="D948" s="145"/>
      <c r="E948" s="6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</row>
    <row r="949" ht="15.75" customHeight="1">
      <c r="A949" s="145"/>
      <c r="B949" s="145"/>
      <c r="C949" s="145"/>
      <c r="D949" s="145"/>
      <c r="E949" s="6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</row>
    <row r="950" ht="15.75" customHeight="1">
      <c r="A950" s="145"/>
      <c r="B950" s="145"/>
      <c r="C950" s="145"/>
      <c r="D950" s="145"/>
      <c r="E950" s="6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</row>
    <row r="951" ht="15.75" customHeight="1">
      <c r="A951" s="145"/>
      <c r="B951" s="145"/>
      <c r="C951" s="145"/>
      <c r="D951" s="145"/>
      <c r="E951" s="6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</row>
    <row r="952" ht="15.75" customHeight="1">
      <c r="A952" s="145"/>
      <c r="B952" s="145"/>
      <c r="C952" s="145"/>
      <c r="D952" s="145"/>
      <c r="E952" s="6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</row>
    <row r="953" ht="15.75" customHeight="1">
      <c r="A953" s="145"/>
      <c r="B953" s="145"/>
      <c r="C953" s="145"/>
      <c r="D953" s="145"/>
      <c r="E953" s="6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</row>
    <row r="954" ht="15.75" customHeight="1">
      <c r="A954" s="145"/>
      <c r="B954" s="145"/>
      <c r="C954" s="145"/>
      <c r="D954" s="145"/>
      <c r="E954" s="6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</row>
    <row r="955" ht="15.75" customHeight="1">
      <c r="A955" s="145"/>
      <c r="B955" s="145"/>
      <c r="C955" s="145"/>
      <c r="D955" s="145"/>
      <c r="E955" s="6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</row>
    <row r="956" ht="15.75" customHeight="1">
      <c r="A956" s="145"/>
      <c r="B956" s="145"/>
      <c r="C956" s="145"/>
      <c r="D956" s="145"/>
      <c r="E956" s="6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</row>
    <row r="957" ht="15.75" customHeight="1">
      <c r="A957" s="145"/>
      <c r="B957" s="145"/>
      <c r="C957" s="145"/>
      <c r="D957" s="145"/>
      <c r="E957" s="6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</row>
    <row r="958" ht="15.75" customHeight="1">
      <c r="A958" s="145"/>
      <c r="B958" s="145"/>
      <c r="C958" s="145"/>
      <c r="D958" s="145"/>
      <c r="E958" s="6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</row>
    <row r="959" ht="15.75" customHeight="1">
      <c r="A959" s="145"/>
      <c r="B959" s="145"/>
      <c r="C959" s="145"/>
      <c r="D959" s="145"/>
      <c r="E959" s="6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</row>
    <row r="960" ht="15.75" customHeight="1">
      <c r="A960" s="145"/>
      <c r="B960" s="145"/>
      <c r="C960" s="145"/>
      <c r="D960" s="145"/>
      <c r="E960" s="6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</row>
    <row r="961" ht="15.75" customHeight="1">
      <c r="A961" s="145"/>
      <c r="B961" s="145"/>
      <c r="C961" s="145"/>
      <c r="D961" s="145"/>
      <c r="E961" s="6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</row>
    <row r="962" ht="15.75" customHeight="1">
      <c r="A962" s="145"/>
      <c r="B962" s="145"/>
      <c r="C962" s="145"/>
      <c r="D962" s="145"/>
      <c r="E962" s="6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</row>
    <row r="963" ht="15.75" customHeight="1">
      <c r="A963" s="145"/>
      <c r="B963" s="145"/>
      <c r="C963" s="145"/>
      <c r="D963" s="145"/>
      <c r="E963" s="6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</row>
    <row r="964" ht="15.75" customHeight="1">
      <c r="A964" s="145"/>
      <c r="B964" s="145"/>
      <c r="C964" s="145"/>
      <c r="D964" s="145"/>
      <c r="E964" s="6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</row>
    <row r="965" ht="15.75" customHeight="1">
      <c r="A965" s="145"/>
      <c r="B965" s="145"/>
      <c r="C965" s="145"/>
      <c r="D965" s="145"/>
      <c r="E965" s="6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</row>
    <row r="966" ht="15.75" customHeight="1">
      <c r="A966" s="145"/>
      <c r="B966" s="145"/>
      <c r="C966" s="145"/>
      <c r="D966" s="145"/>
      <c r="E966" s="6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</row>
    <row r="967" ht="15.75" customHeight="1">
      <c r="A967" s="145"/>
      <c r="B967" s="145"/>
      <c r="C967" s="145"/>
      <c r="D967" s="145"/>
      <c r="E967" s="6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</row>
    <row r="968" ht="15.75" customHeight="1">
      <c r="A968" s="145"/>
      <c r="B968" s="145"/>
      <c r="C968" s="145"/>
      <c r="D968" s="145"/>
      <c r="E968" s="6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</row>
    <row r="969" ht="15.75" customHeight="1">
      <c r="A969" s="145"/>
      <c r="B969" s="145"/>
      <c r="C969" s="145"/>
      <c r="D969" s="145"/>
      <c r="E969" s="6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</row>
    <row r="970" ht="15.75" customHeight="1">
      <c r="A970" s="145"/>
      <c r="B970" s="145"/>
      <c r="C970" s="145"/>
      <c r="D970" s="145"/>
      <c r="E970" s="6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</row>
    <row r="971" ht="15.75" customHeight="1">
      <c r="A971" s="145"/>
      <c r="B971" s="145"/>
      <c r="C971" s="145"/>
      <c r="D971" s="145"/>
      <c r="E971" s="6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</row>
    <row r="972" ht="15.75" customHeight="1">
      <c r="A972" s="145"/>
      <c r="B972" s="145"/>
      <c r="C972" s="145"/>
      <c r="D972" s="145"/>
      <c r="E972" s="6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</row>
    <row r="973" ht="15.75" customHeight="1">
      <c r="A973" s="145"/>
      <c r="B973" s="145"/>
      <c r="C973" s="145"/>
      <c r="D973" s="145"/>
      <c r="E973" s="6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</row>
    <row r="974" ht="15.75" customHeight="1">
      <c r="A974" s="145"/>
      <c r="B974" s="145"/>
      <c r="C974" s="145"/>
      <c r="D974" s="145"/>
      <c r="E974" s="6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</row>
    <row r="975" ht="15.75" customHeight="1">
      <c r="A975" s="145"/>
      <c r="B975" s="145"/>
      <c r="C975" s="145"/>
      <c r="D975" s="145"/>
      <c r="E975" s="6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</row>
    <row r="976" ht="15.75" customHeight="1">
      <c r="A976" s="145"/>
      <c r="B976" s="145"/>
      <c r="C976" s="145"/>
      <c r="D976" s="145"/>
      <c r="E976" s="6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</row>
    <row r="977" ht="15.75" customHeight="1">
      <c r="A977" s="145"/>
      <c r="B977" s="145"/>
      <c r="C977" s="145"/>
      <c r="D977" s="145"/>
      <c r="E977" s="6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</row>
    <row r="978" ht="15.75" customHeight="1">
      <c r="A978" s="145"/>
      <c r="B978" s="145"/>
      <c r="C978" s="145"/>
      <c r="D978" s="145"/>
      <c r="E978" s="6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</row>
    <row r="979" ht="15.75" customHeight="1">
      <c r="A979" s="145"/>
      <c r="B979" s="145"/>
      <c r="C979" s="145"/>
      <c r="D979" s="145"/>
      <c r="E979" s="6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</row>
    <row r="980" ht="15.75" customHeight="1">
      <c r="A980" s="145"/>
      <c r="B980" s="145"/>
      <c r="C980" s="145"/>
      <c r="D980" s="145"/>
      <c r="E980" s="6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</row>
    <row r="981" ht="15.75" customHeight="1">
      <c r="A981" s="145"/>
      <c r="B981" s="145"/>
      <c r="C981" s="145"/>
      <c r="D981" s="145"/>
      <c r="E981" s="6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</row>
    <row r="982" ht="15.75" customHeight="1">
      <c r="A982" s="145"/>
      <c r="B982" s="145"/>
      <c r="C982" s="145"/>
      <c r="D982" s="145"/>
      <c r="E982" s="6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</row>
    <row r="983" ht="15.75" customHeight="1">
      <c r="A983" s="145"/>
      <c r="B983" s="145"/>
      <c r="C983" s="145"/>
      <c r="D983" s="145"/>
      <c r="E983" s="6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</row>
    <row r="984" ht="15.75" customHeight="1">
      <c r="A984" s="145"/>
      <c r="B984" s="145"/>
      <c r="C984" s="145"/>
      <c r="D984" s="145"/>
      <c r="E984" s="6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</row>
    <row r="985" ht="15.75" customHeight="1">
      <c r="A985" s="145"/>
      <c r="B985" s="145"/>
      <c r="C985" s="145"/>
      <c r="D985" s="145"/>
      <c r="E985" s="6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</row>
    <row r="986" ht="15.75" customHeight="1">
      <c r="A986" s="145"/>
      <c r="B986" s="145"/>
      <c r="C986" s="145"/>
      <c r="D986" s="145"/>
      <c r="E986" s="6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</row>
    <row r="987" ht="15.75" customHeight="1">
      <c r="A987" s="145"/>
      <c r="B987" s="145"/>
      <c r="C987" s="145"/>
      <c r="D987" s="145"/>
      <c r="E987" s="6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</row>
    <row r="988" ht="15.75" customHeight="1">
      <c r="A988" s="145"/>
      <c r="B988" s="145"/>
      <c r="C988" s="145"/>
      <c r="D988" s="145"/>
      <c r="E988" s="6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</row>
    <row r="989" ht="15.75" customHeight="1">
      <c r="A989" s="145"/>
      <c r="B989" s="145"/>
      <c r="C989" s="145"/>
      <c r="D989" s="145"/>
      <c r="E989" s="6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</row>
    <row r="990" ht="15.75" customHeight="1">
      <c r="A990" s="145"/>
      <c r="B990" s="145"/>
      <c r="C990" s="145"/>
      <c r="D990" s="145"/>
      <c r="E990" s="6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</row>
    <row r="991" ht="15.75" customHeight="1">
      <c r="A991" s="145"/>
      <c r="B991" s="145"/>
      <c r="C991" s="145"/>
      <c r="D991" s="145"/>
      <c r="E991" s="6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</row>
    <row r="992" ht="15.75" customHeight="1">
      <c r="A992" s="145"/>
      <c r="B992" s="145"/>
      <c r="C992" s="145"/>
      <c r="D992" s="145"/>
      <c r="E992" s="6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</row>
    <row r="993" ht="15.75" customHeight="1">
      <c r="A993" s="145"/>
      <c r="B993" s="145"/>
      <c r="C993" s="145"/>
      <c r="D993" s="145"/>
      <c r="E993" s="6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</row>
    <row r="994" ht="15.75" customHeight="1">
      <c r="A994" s="145"/>
      <c r="B994" s="145"/>
      <c r="C994" s="145"/>
      <c r="D994" s="145"/>
      <c r="E994" s="6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</row>
    <row r="995" ht="15.75" customHeight="1">
      <c r="A995" s="145"/>
      <c r="B995" s="145"/>
      <c r="C995" s="145"/>
      <c r="D995" s="145"/>
      <c r="E995" s="6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</row>
    <row r="996" ht="15.75" customHeight="1">
      <c r="A996" s="145"/>
      <c r="B996" s="145"/>
      <c r="C996" s="145"/>
      <c r="D996" s="145"/>
      <c r="E996" s="6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</row>
    <row r="997" ht="15.75" customHeight="1">
      <c r="A997" s="145"/>
      <c r="B997" s="145"/>
      <c r="C997" s="145"/>
      <c r="D997" s="145"/>
      <c r="E997" s="6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</row>
    <row r="998" ht="15.75" customHeight="1">
      <c r="A998" s="145"/>
      <c r="B998" s="145"/>
      <c r="C998" s="145"/>
      <c r="D998" s="145"/>
      <c r="E998" s="6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</row>
    <row r="999" ht="15.75" customHeight="1">
      <c r="A999" s="145"/>
      <c r="B999" s="145"/>
      <c r="C999" s="145"/>
      <c r="D999" s="145"/>
      <c r="E999" s="6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</row>
    <row r="1000" ht="15.75" customHeight="1">
      <c r="A1000" s="145"/>
      <c r="B1000" s="145"/>
      <c r="C1000" s="145"/>
      <c r="D1000" s="145"/>
      <c r="E1000" s="6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>
      <c r="A1" s="196" t="s">
        <v>16</v>
      </c>
      <c r="B1" s="197" t="s">
        <v>15</v>
      </c>
      <c r="C1" s="196" t="s">
        <v>987</v>
      </c>
      <c r="L1" s="135" t="s">
        <v>19</v>
      </c>
      <c r="M1" s="135" t="s">
        <v>998</v>
      </c>
      <c r="N1" s="135" t="s">
        <v>999</v>
      </c>
      <c r="O1" s="135" t="s">
        <v>1000</v>
      </c>
      <c r="P1" s="135" t="s">
        <v>14</v>
      </c>
      <c r="Q1" s="148" t="s">
        <v>15</v>
      </c>
      <c r="R1" s="135" t="s">
        <v>1001</v>
      </c>
      <c r="S1" s="135" t="s">
        <v>1002</v>
      </c>
    </row>
    <row r="2">
      <c r="A2" s="6" t="e">
        <v>#N/A</v>
      </c>
      <c r="C2" s="6" t="s">
        <v>1003</v>
      </c>
      <c r="L2" s="6" t="str">
        <f t="array" ref="L2">_xlws.FILTER(KHResults!R6:R384,KHResults!$D6:$D384=$J$1,"")</f>
        <v>#NAME?</v>
      </c>
      <c r="M2" s="6">
        <v>1.0</v>
      </c>
      <c r="N2" s="6" t="str">
        <f>IF(AND($A2&lt;&gt;"",$A2=$J$1&amp;"-"&amp;"M"),1,"")</f>
        <v>#N/A</v>
      </c>
      <c r="O2" s="6" t="str">
        <f>IF(AND($A2&lt;&gt;"",$A2=$J$1&amp;"-"&amp;"F"),1,"")</f>
        <v>#N/A</v>
      </c>
      <c r="P2" s="170" t="str">
        <f t="array" ref="P2">_xlws.FILTER(KHResults!M6:M384,KHResults!$D6:$D384=$J$1,"")</f>
        <v>#NAME?</v>
      </c>
      <c r="Q2" s="185" t="str">
        <f t="array" ref="Q2">_xlws.FILTER(KHResults!N6:N384,KHResults!$D6:$D384=$J$1,"")</f>
        <v>#NAME?</v>
      </c>
      <c r="R2" s="6" t="str">
        <f t="array" ref="R2">_xlws.FILTER(KHResults!L6:L384,KHResults!$D6:$D384=$J$1,"")</f>
        <v>#NAME?</v>
      </c>
      <c r="S2" s="6" t="str">
        <f t="array" ref="S2">_xlws.FILTER(KHResults!Q6:Q384,KHResults!$D6:$D384=$J$1,"")</f>
        <v>#NAME?</v>
      </c>
    </row>
    <row r="3">
      <c r="A3" s="6" t="s">
        <v>1004</v>
      </c>
      <c r="B3" s="145" t="s">
        <v>990</v>
      </c>
      <c r="C3" s="6" t="b">
        <v>1</v>
      </c>
      <c r="L3" s="6"/>
      <c r="M3" s="6">
        <f>IF($A3&lt;&gt;"",M2+1,"")</f>
        <v>2</v>
      </c>
      <c r="N3" s="6" t="str">
        <f>IF(AND($A3&lt;&gt;"",$A3=$J$1&amp;"-"&amp;"M"),MAX($C$2:N2)+1,"")</f>
        <v/>
      </c>
      <c r="O3" s="6" t="str">
        <f>IF(AND($A3&lt;&gt;"",$A3=$J$1&amp;"-"&amp;"F"),MAX($D$2:O2)+1,"")</f>
        <v/>
      </c>
      <c r="P3" s="170"/>
      <c r="R3" s="6"/>
      <c r="S3" s="6"/>
    </row>
    <row r="4">
      <c r="A4" s="6" t="s">
        <v>6</v>
      </c>
      <c r="B4" s="145" t="s">
        <v>991</v>
      </c>
      <c r="C4" s="6" t="b">
        <v>1</v>
      </c>
    </row>
    <row r="5">
      <c r="A5" s="6" t="s">
        <v>7</v>
      </c>
      <c r="B5" s="145" t="s">
        <v>992</v>
      </c>
      <c r="C5" s="6" t="b">
        <v>1</v>
      </c>
    </row>
    <row r="6">
      <c r="A6" s="6" t="s">
        <v>8</v>
      </c>
      <c r="B6" s="145" t="s">
        <v>993</v>
      </c>
      <c r="C6" s="6" t="b">
        <v>1</v>
      </c>
    </row>
    <row r="7">
      <c r="A7" s="6" t="s">
        <v>9</v>
      </c>
      <c r="B7" s="145" t="s">
        <v>994</v>
      </c>
      <c r="C7" s="6" t="b">
        <v>1</v>
      </c>
    </row>
    <row r="8">
      <c r="A8" s="6" t="s">
        <v>10</v>
      </c>
      <c r="B8" s="145" t="s">
        <v>995</v>
      </c>
      <c r="C8" s="6" t="b">
        <v>1</v>
      </c>
    </row>
    <row r="9">
      <c r="A9" s="6" t="s">
        <v>11</v>
      </c>
      <c r="B9" s="145" t="s">
        <v>996</v>
      </c>
      <c r="C9" s="6" t="b">
        <v>1</v>
      </c>
    </row>
    <row r="10">
      <c r="A10" s="6" t="s">
        <v>12</v>
      </c>
      <c r="B10" s="145" t="s">
        <v>997</v>
      </c>
      <c r="C10" s="6" t="b">
        <v>1</v>
      </c>
    </row>
    <row r="11" ht="15.0" customHeight="1"/>
    <row r="12" ht="15.0" customHeight="1"/>
    <row r="13" ht="15.0" customHeight="1"/>
    <row r="14" ht="15.0" customHeight="1"/>
    <row r="15" ht="15.0" customHeight="1"/>
    <row r="16" ht="15.0" customHeight="1"/>
    <row r="17" ht="15.0" customHeight="1"/>
    <row r="18" ht="15.0" customHeight="1"/>
    <row r="19" ht="15.0" customHeight="1"/>
    <row r="20" ht="15.0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8" width="10.86"/>
    <col customWidth="1" min="9" max="26" width="11.43"/>
  </cols>
  <sheetData>
    <row r="1">
      <c r="A1" s="199" t="s">
        <v>19</v>
      </c>
      <c r="B1" s="199" t="s">
        <v>998</v>
      </c>
      <c r="C1" s="199" t="s">
        <v>999</v>
      </c>
      <c r="D1" s="199" t="s">
        <v>1000</v>
      </c>
      <c r="E1" s="199" t="s">
        <v>14</v>
      </c>
      <c r="F1" s="200" t="s">
        <v>15</v>
      </c>
      <c r="G1" s="199" t="s">
        <v>1001</v>
      </c>
      <c r="H1" s="199" t="s">
        <v>1002</v>
      </c>
      <c r="I1" s="148"/>
      <c r="J1" s="148" t="s">
        <v>5</v>
      </c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>
      <c r="A2" s="201" t="s">
        <v>1005</v>
      </c>
      <c r="B2" s="201">
        <v>1.0</v>
      </c>
      <c r="C2" s="201">
        <v>1.0</v>
      </c>
      <c r="D2" s="202"/>
      <c r="E2" s="203">
        <v>0.011967592592592592</v>
      </c>
      <c r="F2" s="204" t="s">
        <v>64</v>
      </c>
      <c r="G2" s="201">
        <v>1.0</v>
      </c>
      <c r="H2" s="201">
        <v>1.0</v>
      </c>
    </row>
    <row r="3">
      <c r="A3" s="201" t="s">
        <v>1005</v>
      </c>
      <c r="B3" s="201">
        <v>2.0</v>
      </c>
      <c r="C3" s="201">
        <v>2.0</v>
      </c>
      <c r="D3" s="202"/>
      <c r="E3" s="203">
        <v>0.011990740740740741</v>
      </c>
      <c r="F3" s="204" t="s">
        <v>65</v>
      </c>
      <c r="G3" s="201">
        <v>2.0</v>
      </c>
      <c r="H3" s="201">
        <v>2.0</v>
      </c>
    </row>
    <row r="4">
      <c r="A4" s="205" t="s">
        <v>1005</v>
      </c>
      <c r="B4" s="201">
        <v>3.0</v>
      </c>
      <c r="C4" s="201">
        <v>3.0</v>
      </c>
      <c r="D4" s="202"/>
      <c r="E4" s="206">
        <v>0.012129629629629629</v>
      </c>
      <c r="F4" s="207" t="s">
        <v>67</v>
      </c>
      <c r="G4" s="205">
        <v>4.0</v>
      </c>
      <c r="H4" s="205">
        <v>4.0</v>
      </c>
    </row>
    <row r="5">
      <c r="A5" s="205" t="s">
        <v>1005</v>
      </c>
      <c r="B5" s="201">
        <v>4.0</v>
      </c>
      <c r="C5" s="201">
        <v>4.0</v>
      </c>
      <c r="D5" s="202"/>
      <c r="E5" s="206">
        <v>0.012638888888888889</v>
      </c>
      <c r="F5" s="207" t="s">
        <v>74</v>
      </c>
      <c r="G5" s="205">
        <v>11.0</v>
      </c>
      <c r="H5" s="205">
        <v>11.0</v>
      </c>
    </row>
    <row r="6">
      <c r="A6" s="205" t="s">
        <v>1005</v>
      </c>
      <c r="B6" s="201">
        <v>5.0</v>
      </c>
      <c r="C6" s="201">
        <v>5.0</v>
      </c>
      <c r="D6" s="202"/>
      <c r="E6" s="206">
        <v>0.012743055555555556</v>
      </c>
      <c r="F6" s="207" t="s">
        <v>76</v>
      </c>
      <c r="G6" s="205">
        <v>13.0</v>
      </c>
      <c r="H6" s="205">
        <v>13.0</v>
      </c>
    </row>
    <row r="7">
      <c r="A7" s="205" t="s">
        <v>1005</v>
      </c>
      <c r="B7" s="201">
        <v>6.0</v>
      </c>
      <c r="C7" s="201">
        <v>6.0</v>
      </c>
      <c r="D7" s="202"/>
      <c r="E7" s="206">
        <v>0.012916666666666667</v>
      </c>
      <c r="F7" s="207" t="s">
        <v>83</v>
      </c>
      <c r="G7" s="205">
        <v>19.0</v>
      </c>
      <c r="H7" s="205">
        <v>19.0</v>
      </c>
    </row>
    <row r="8">
      <c r="A8" s="205" t="s">
        <v>1005</v>
      </c>
      <c r="B8" s="201">
        <v>7.0</v>
      </c>
      <c r="C8" s="201">
        <v>7.0</v>
      </c>
      <c r="D8" s="202"/>
      <c r="E8" s="206">
        <v>0.013055555555555556</v>
      </c>
      <c r="F8" s="207" t="s">
        <v>85</v>
      </c>
      <c r="G8" s="205">
        <v>21.0</v>
      </c>
      <c r="H8" s="205">
        <v>21.0</v>
      </c>
    </row>
    <row r="9">
      <c r="A9" s="205" t="s">
        <v>1005</v>
      </c>
      <c r="B9" s="201">
        <v>8.0</v>
      </c>
      <c r="C9" s="201">
        <v>8.0</v>
      </c>
      <c r="D9" s="202"/>
      <c r="E9" s="206">
        <v>0.01318287037037037</v>
      </c>
      <c r="F9" s="207" t="s">
        <v>87</v>
      </c>
      <c r="G9" s="205">
        <v>23.0</v>
      </c>
      <c r="H9" s="205">
        <v>23.0</v>
      </c>
    </row>
    <row r="10">
      <c r="A10" s="205" t="s">
        <v>1005</v>
      </c>
      <c r="B10" s="201">
        <v>9.0</v>
      </c>
      <c r="C10" s="201">
        <v>9.0</v>
      </c>
      <c r="D10" s="202"/>
      <c r="E10" s="206">
        <v>0.013229166666666667</v>
      </c>
      <c r="F10" s="207" t="s">
        <v>90</v>
      </c>
      <c r="G10" s="205">
        <v>26.0</v>
      </c>
      <c r="H10" s="205">
        <v>26.0</v>
      </c>
    </row>
    <row r="11">
      <c r="A11" s="205" t="s">
        <v>1005</v>
      </c>
      <c r="B11" s="201">
        <v>10.0</v>
      </c>
      <c r="C11" s="201">
        <v>10.0</v>
      </c>
      <c r="D11" s="202"/>
      <c r="E11" s="206">
        <v>0.013506944444444445</v>
      </c>
      <c r="F11" s="207" t="s">
        <v>95</v>
      </c>
      <c r="G11" s="205">
        <v>31.0</v>
      </c>
      <c r="H11" s="205">
        <v>31.0</v>
      </c>
    </row>
    <row r="12">
      <c r="A12" s="205" t="s">
        <v>1005</v>
      </c>
      <c r="B12" s="201">
        <v>11.0</v>
      </c>
      <c r="C12" s="201">
        <v>11.0</v>
      </c>
      <c r="D12" s="202"/>
      <c r="E12" s="206">
        <v>0.013784722222222223</v>
      </c>
      <c r="F12" s="207" t="s">
        <v>100</v>
      </c>
      <c r="G12" s="205">
        <v>36.0</v>
      </c>
      <c r="H12" s="205">
        <v>36.0</v>
      </c>
    </row>
    <row r="13">
      <c r="A13" s="205" t="s">
        <v>1005</v>
      </c>
      <c r="B13" s="201">
        <v>12.0</v>
      </c>
      <c r="C13" s="201">
        <v>12.0</v>
      </c>
      <c r="D13" s="202"/>
      <c r="E13" s="206">
        <v>0.013969907407407407</v>
      </c>
      <c r="F13" s="207" t="s">
        <v>103</v>
      </c>
      <c r="G13" s="205">
        <v>39.0</v>
      </c>
      <c r="H13" s="205">
        <v>39.0</v>
      </c>
    </row>
    <row r="14">
      <c r="A14" s="205" t="s">
        <v>1006</v>
      </c>
      <c r="B14" s="201">
        <v>13.0</v>
      </c>
      <c r="C14" s="202"/>
      <c r="D14" s="201">
        <v>1.0</v>
      </c>
      <c r="E14" s="206">
        <v>0.014097222222222223</v>
      </c>
      <c r="F14" s="207" t="s">
        <v>108</v>
      </c>
      <c r="G14" s="205">
        <v>44.0</v>
      </c>
      <c r="H14" s="205">
        <v>1.0</v>
      </c>
    </row>
    <row r="15">
      <c r="A15" s="205" t="s">
        <v>1005</v>
      </c>
      <c r="B15" s="201">
        <v>14.0</v>
      </c>
      <c r="C15" s="201">
        <v>13.0</v>
      </c>
      <c r="D15" s="202"/>
      <c r="E15" s="206">
        <v>0.01425925925925926</v>
      </c>
      <c r="F15" s="207" t="s">
        <v>114</v>
      </c>
      <c r="G15" s="205">
        <v>50.0</v>
      </c>
      <c r="H15" s="205">
        <v>47.0</v>
      </c>
    </row>
    <row r="16">
      <c r="A16" s="205" t="s">
        <v>1005</v>
      </c>
      <c r="B16" s="201">
        <v>15.0</v>
      </c>
      <c r="C16" s="201">
        <v>14.0</v>
      </c>
      <c r="D16" s="202"/>
      <c r="E16" s="206">
        <v>0.014282407407407407</v>
      </c>
      <c r="F16" s="207" t="s">
        <v>116</v>
      </c>
      <c r="G16" s="205">
        <v>52.0</v>
      </c>
      <c r="H16" s="205">
        <v>49.0</v>
      </c>
    </row>
    <row r="17">
      <c r="A17" s="205" t="s">
        <v>1005</v>
      </c>
      <c r="B17" s="201">
        <v>16.0</v>
      </c>
      <c r="C17" s="201">
        <v>15.0</v>
      </c>
      <c r="D17" s="202"/>
      <c r="E17" s="206">
        <v>0.014398148148148148</v>
      </c>
      <c r="F17" s="207" t="s">
        <v>118</v>
      </c>
      <c r="G17" s="205">
        <v>54.0</v>
      </c>
      <c r="H17" s="205">
        <v>51.0</v>
      </c>
    </row>
    <row r="18">
      <c r="A18" s="205" t="s">
        <v>1006</v>
      </c>
      <c r="B18" s="201">
        <v>17.0</v>
      </c>
      <c r="C18" s="202"/>
      <c r="D18" s="201">
        <v>2.0</v>
      </c>
      <c r="E18" s="206">
        <v>0.014467592592592593</v>
      </c>
      <c r="F18" s="207" t="s">
        <v>121</v>
      </c>
      <c r="G18" s="205">
        <v>57.0</v>
      </c>
      <c r="H18" s="205">
        <v>4.0</v>
      </c>
    </row>
    <row r="19">
      <c r="A19" s="205" t="s">
        <v>1005</v>
      </c>
      <c r="B19" s="201">
        <v>18.0</v>
      </c>
      <c r="C19" s="201">
        <v>16.0</v>
      </c>
      <c r="D19" s="202"/>
      <c r="E19" s="206">
        <v>0.014490740740740742</v>
      </c>
      <c r="F19" s="207" t="s">
        <v>122</v>
      </c>
      <c r="G19" s="205">
        <v>58.0</v>
      </c>
      <c r="H19" s="205">
        <v>54.0</v>
      </c>
    </row>
    <row r="20">
      <c r="A20" s="205" t="s">
        <v>1005</v>
      </c>
      <c r="B20" s="201">
        <v>19.0</v>
      </c>
      <c r="C20" s="201">
        <v>17.0</v>
      </c>
      <c r="D20" s="202"/>
      <c r="E20" s="206">
        <v>0.015069444444444444</v>
      </c>
      <c r="F20" s="207" t="s">
        <v>146</v>
      </c>
      <c r="G20" s="205">
        <v>82.0</v>
      </c>
      <c r="H20" s="205">
        <v>76.0</v>
      </c>
    </row>
    <row r="21" ht="15.75" customHeight="1">
      <c r="A21" s="205" t="s">
        <v>1005</v>
      </c>
      <c r="B21" s="201">
        <v>20.0</v>
      </c>
      <c r="C21" s="201">
        <v>18.0</v>
      </c>
      <c r="D21" s="202"/>
      <c r="E21" s="206">
        <v>0.015104166666666667</v>
      </c>
      <c r="F21" s="207" t="s">
        <v>149</v>
      </c>
      <c r="G21" s="205">
        <v>85.0</v>
      </c>
      <c r="H21" s="205">
        <v>79.0</v>
      </c>
    </row>
    <row r="22" ht="15.75" customHeight="1">
      <c r="A22" s="205" t="s">
        <v>1006</v>
      </c>
      <c r="B22" s="201">
        <v>21.0</v>
      </c>
      <c r="C22" s="202"/>
      <c r="D22" s="201">
        <v>3.0</v>
      </c>
      <c r="E22" s="206">
        <v>0.015173611111111112</v>
      </c>
      <c r="F22" s="207" t="s">
        <v>154</v>
      </c>
      <c r="G22" s="205">
        <v>90.0</v>
      </c>
      <c r="H22" s="205">
        <v>8.0</v>
      </c>
    </row>
    <row r="23" ht="15.75" customHeight="1">
      <c r="A23" s="205" t="s">
        <v>1006</v>
      </c>
      <c r="B23" s="201">
        <v>22.0</v>
      </c>
      <c r="C23" s="202"/>
      <c r="D23" s="201">
        <v>4.0</v>
      </c>
      <c r="E23" s="206">
        <v>0.015416666666666667</v>
      </c>
      <c r="F23" s="207" t="s">
        <v>163</v>
      </c>
      <c r="G23" s="205">
        <v>99.0</v>
      </c>
      <c r="H23" s="205">
        <v>10.0</v>
      </c>
    </row>
    <row r="24" ht="15.75" customHeight="1">
      <c r="A24" s="205" t="s">
        <v>1005</v>
      </c>
      <c r="B24" s="201">
        <v>23.0</v>
      </c>
      <c r="C24" s="201">
        <v>19.0</v>
      </c>
      <c r="D24" s="202"/>
      <c r="E24" s="206">
        <v>0.01556712962962963</v>
      </c>
      <c r="F24" s="207" t="s">
        <v>166</v>
      </c>
      <c r="G24" s="205">
        <v>102.0</v>
      </c>
      <c r="H24" s="205">
        <v>91.0</v>
      </c>
    </row>
    <row r="25" ht="15.75" customHeight="1">
      <c r="A25" s="205" t="s">
        <v>1005</v>
      </c>
      <c r="B25" s="201">
        <v>24.0</v>
      </c>
      <c r="C25" s="201">
        <v>20.0</v>
      </c>
      <c r="D25" s="202"/>
      <c r="E25" s="206">
        <v>0.015636574074074074</v>
      </c>
      <c r="F25" s="207" t="s">
        <v>170</v>
      </c>
      <c r="G25" s="205">
        <v>106.0</v>
      </c>
      <c r="H25" s="205">
        <v>95.0</v>
      </c>
    </row>
    <row r="26" ht="15.75" customHeight="1">
      <c r="A26" s="205" t="s">
        <v>1005</v>
      </c>
      <c r="B26" s="201">
        <v>25.0</v>
      </c>
      <c r="C26" s="201">
        <v>21.0</v>
      </c>
      <c r="D26" s="202"/>
      <c r="E26" s="206">
        <v>0.015717592592592592</v>
      </c>
      <c r="F26" s="207" t="s">
        <v>174</v>
      </c>
      <c r="G26" s="205">
        <v>110.0</v>
      </c>
      <c r="H26" s="205">
        <v>97.0</v>
      </c>
    </row>
    <row r="27" ht="15.75" customHeight="1">
      <c r="A27" s="205" t="s">
        <v>1006</v>
      </c>
      <c r="B27" s="201">
        <v>26.0</v>
      </c>
      <c r="C27" s="202"/>
      <c r="D27" s="201">
        <v>5.0</v>
      </c>
      <c r="E27" s="206">
        <v>0.015833333333333335</v>
      </c>
      <c r="F27" s="207" t="s">
        <v>178</v>
      </c>
      <c r="G27" s="205">
        <v>114.0</v>
      </c>
      <c r="H27" s="205">
        <v>14.0</v>
      </c>
    </row>
    <row r="28" ht="15.75" customHeight="1">
      <c r="A28" s="205" t="s">
        <v>1005</v>
      </c>
      <c r="B28" s="201">
        <v>27.0</v>
      </c>
      <c r="C28" s="201">
        <v>22.0</v>
      </c>
      <c r="D28" s="202"/>
      <c r="E28" s="206">
        <v>0.015868055555555555</v>
      </c>
      <c r="F28" s="207" t="s">
        <v>180</v>
      </c>
      <c r="G28" s="205">
        <v>116.0</v>
      </c>
      <c r="H28" s="205">
        <v>102.0</v>
      </c>
    </row>
    <row r="29" ht="15.75" customHeight="1">
      <c r="A29" s="205" t="s">
        <v>1005</v>
      </c>
      <c r="B29" s="201">
        <v>28.0</v>
      </c>
      <c r="C29" s="201">
        <v>23.0</v>
      </c>
      <c r="D29" s="202"/>
      <c r="E29" s="206">
        <v>0.015925925925925927</v>
      </c>
      <c r="F29" s="207" t="s">
        <v>183</v>
      </c>
      <c r="G29" s="205">
        <v>119.0</v>
      </c>
      <c r="H29" s="205">
        <v>104.0</v>
      </c>
    </row>
    <row r="30" ht="15.75" customHeight="1">
      <c r="A30" s="205" t="s">
        <v>1006</v>
      </c>
      <c r="B30" s="201">
        <v>29.0</v>
      </c>
      <c r="C30" s="202"/>
      <c r="D30" s="201">
        <v>6.0</v>
      </c>
      <c r="E30" s="206">
        <v>0.015960648148148147</v>
      </c>
      <c r="F30" s="207" t="s">
        <v>185</v>
      </c>
      <c r="G30" s="205">
        <v>121.0</v>
      </c>
      <c r="H30" s="205">
        <v>16.0</v>
      </c>
    </row>
    <row r="31" ht="15.75" customHeight="1">
      <c r="A31" s="205" t="s">
        <v>1006</v>
      </c>
      <c r="B31" s="201">
        <v>30.0</v>
      </c>
      <c r="C31" s="202"/>
      <c r="D31" s="201">
        <v>7.0</v>
      </c>
      <c r="E31" s="206">
        <v>0.01597222222222222</v>
      </c>
      <c r="F31" s="207" t="s">
        <v>186</v>
      </c>
      <c r="G31" s="205">
        <v>122.0</v>
      </c>
      <c r="H31" s="205">
        <v>17.0</v>
      </c>
    </row>
    <row r="32" ht="15.75" customHeight="1">
      <c r="A32" s="205" t="s">
        <v>1005</v>
      </c>
      <c r="B32" s="201">
        <v>31.0</v>
      </c>
      <c r="C32" s="201">
        <v>24.0</v>
      </c>
      <c r="D32" s="202"/>
      <c r="E32" s="206">
        <v>0.01607638888888889</v>
      </c>
      <c r="F32" s="207" t="s">
        <v>189</v>
      </c>
      <c r="G32" s="205">
        <v>125.0</v>
      </c>
      <c r="H32" s="205">
        <v>107.0</v>
      </c>
    </row>
    <row r="33" ht="15.75" customHeight="1">
      <c r="A33" s="205" t="s">
        <v>1005</v>
      </c>
      <c r="B33" s="201">
        <v>32.0</v>
      </c>
      <c r="C33" s="201">
        <v>25.0</v>
      </c>
      <c r="D33" s="202"/>
      <c r="E33" s="206">
        <v>0.016122685185185184</v>
      </c>
      <c r="F33" s="207" t="s">
        <v>190</v>
      </c>
      <c r="G33" s="205">
        <v>126.0</v>
      </c>
      <c r="H33" s="205">
        <v>108.0</v>
      </c>
    </row>
    <row r="34" ht="15.75" customHeight="1">
      <c r="A34" s="205" t="s">
        <v>1006</v>
      </c>
      <c r="B34" s="201">
        <v>33.0</v>
      </c>
      <c r="C34" s="202"/>
      <c r="D34" s="201">
        <v>8.0</v>
      </c>
      <c r="E34" s="206">
        <v>0.016145833333333335</v>
      </c>
      <c r="F34" s="207" t="s">
        <v>192</v>
      </c>
      <c r="G34" s="205">
        <v>128.0</v>
      </c>
      <c r="H34" s="205">
        <v>19.0</v>
      </c>
    </row>
    <row r="35" ht="15.75" customHeight="1">
      <c r="A35" s="205" t="s">
        <v>1005</v>
      </c>
      <c r="B35" s="201">
        <v>34.0</v>
      </c>
      <c r="C35" s="201">
        <v>26.0</v>
      </c>
      <c r="D35" s="202"/>
      <c r="E35" s="206">
        <v>0.016180555555555556</v>
      </c>
      <c r="F35" s="207" t="s">
        <v>193</v>
      </c>
      <c r="G35" s="205">
        <v>129.0</v>
      </c>
      <c r="H35" s="205">
        <v>110.0</v>
      </c>
    </row>
    <row r="36" ht="15.75" customHeight="1">
      <c r="A36" s="205" t="s">
        <v>1005</v>
      </c>
      <c r="B36" s="201">
        <v>35.0</v>
      </c>
      <c r="C36" s="201">
        <v>27.0</v>
      </c>
      <c r="D36" s="202"/>
      <c r="E36" s="206">
        <v>0.016307870370370372</v>
      </c>
      <c r="F36" s="207" t="s">
        <v>197</v>
      </c>
      <c r="G36" s="205">
        <v>133.0</v>
      </c>
      <c r="H36" s="205">
        <v>114.0</v>
      </c>
    </row>
    <row r="37" ht="15.75" customHeight="1">
      <c r="A37" s="205" t="s">
        <v>1005</v>
      </c>
      <c r="B37" s="201">
        <v>36.0</v>
      </c>
      <c r="C37" s="201">
        <v>28.0</v>
      </c>
      <c r="D37" s="202"/>
      <c r="E37" s="206">
        <v>0.016307870370370372</v>
      </c>
      <c r="F37" s="207" t="s">
        <v>198</v>
      </c>
      <c r="G37" s="205">
        <v>134.0</v>
      </c>
      <c r="H37" s="205">
        <v>115.0</v>
      </c>
    </row>
    <row r="38" ht="15.75" customHeight="1">
      <c r="A38" s="205" t="s">
        <v>1006</v>
      </c>
      <c r="B38" s="201">
        <v>37.0</v>
      </c>
      <c r="C38" s="202"/>
      <c r="D38" s="201">
        <v>9.0</v>
      </c>
      <c r="E38" s="206">
        <v>0.01638888888888889</v>
      </c>
      <c r="F38" s="207" t="s">
        <v>199</v>
      </c>
      <c r="G38" s="205">
        <v>135.0</v>
      </c>
      <c r="H38" s="205">
        <v>20.0</v>
      </c>
    </row>
    <row r="39" ht="15.75" customHeight="1">
      <c r="A39" s="205" t="s">
        <v>1005</v>
      </c>
      <c r="B39" s="201">
        <v>38.0</v>
      </c>
      <c r="C39" s="201">
        <v>29.0</v>
      </c>
      <c r="D39" s="202"/>
      <c r="E39" s="206">
        <v>0.01730324074074074</v>
      </c>
      <c r="F39" s="207" t="s">
        <v>229</v>
      </c>
      <c r="G39" s="205">
        <v>165.0</v>
      </c>
      <c r="H39" s="205">
        <v>134.0</v>
      </c>
    </row>
    <row r="40" ht="15.75" customHeight="1">
      <c r="A40" s="205" t="s">
        <v>1005</v>
      </c>
      <c r="B40" s="201">
        <v>39.0</v>
      </c>
      <c r="C40" s="201">
        <v>30.0</v>
      </c>
      <c r="D40" s="202"/>
      <c r="E40" s="206">
        <v>0.018518518518518517</v>
      </c>
      <c r="F40" s="207" t="s">
        <v>255</v>
      </c>
      <c r="G40" s="205">
        <v>191.0</v>
      </c>
      <c r="H40" s="205">
        <v>155.0</v>
      </c>
    </row>
    <row r="41" ht="15.75" customHeight="1">
      <c r="A41" s="205" t="s">
        <v>1005</v>
      </c>
      <c r="B41" s="201">
        <v>40.0</v>
      </c>
      <c r="C41" s="201">
        <v>31.0</v>
      </c>
      <c r="D41" s="202"/>
      <c r="E41" s="206">
        <v>0.020150462962962964</v>
      </c>
      <c r="F41" s="207" t="s">
        <v>294</v>
      </c>
      <c r="G41" s="205">
        <v>230.0</v>
      </c>
      <c r="H41" s="205">
        <v>172.0</v>
      </c>
    </row>
    <row r="42" ht="15.75" customHeight="1">
      <c r="A42" s="205" t="s">
        <v>1005</v>
      </c>
      <c r="B42" s="201">
        <v>41.0</v>
      </c>
      <c r="C42" s="201">
        <v>32.0</v>
      </c>
      <c r="D42" s="202"/>
      <c r="E42" s="206">
        <v>0.020787037037037038</v>
      </c>
      <c r="F42" s="207" t="s">
        <v>308</v>
      </c>
      <c r="G42" s="205">
        <v>244.0</v>
      </c>
      <c r="H42" s="205">
        <v>179.0</v>
      </c>
    </row>
    <row r="43" ht="15.75" customHeight="1">
      <c r="A43" s="205" t="s">
        <v>1006</v>
      </c>
      <c r="B43" s="201">
        <v>42.0</v>
      </c>
      <c r="C43" s="202"/>
      <c r="D43" s="201">
        <v>10.0</v>
      </c>
      <c r="E43" s="206">
        <v>0.021041666666666667</v>
      </c>
      <c r="F43" s="207" t="s">
        <v>315</v>
      </c>
      <c r="G43" s="205">
        <v>251.0</v>
      </c>
      <c r="H43" s="205">
        <v>71.0</v>
      </c>
    </row>
    <row r="44" ht="15.75" customHeight="1">
      <c r="A44" s="205" t="s">
        <v>1006</v>
      </c>
      <c r="B44" s="201">
        <v>43.0</v>
      </c>
      <c r="C44" s="202"/>
      <c r="D44" s="201">
        <v>11.0</v>
      </c>
      <c r="E44" s="206">
        <v>0.02105324074074074</v>
      </c>
      <c r="F44" s="207" t="s">
        <v>316</v>
      </c>
      <c r="G44" s="205">
        <v>252.0</v>
      </c>
      <c r="H44" s="205">
        <v>72.0</v>
      </c>
    </row>
    <row r="45" ht="15.75" customHeight="1">
      <c r="A45" s="205" t="s">
        <v>1006</v>
      </c>
      <c r="B45" s="201">
        <v>44.0</v>
      </c>
      <c r="C45" s="202"/>
      <c r="D45" s="201">
        <v>12.0</v>
      </c>
      <c r="E45" s="206">
        <v>0.021458333333333333</v>
      </c>
      <c r="F45" s="207" t="s">
        <v>326</v>
      </c>
      <c r="G45" s="205">
        <v>262.0</v>
      </c>
      <c r="H45" s="205">
        <v>78.0</v>
      </c>
    </row>
    <row r="46" ht="15.75" customHeight="1">
      <c r="A46" s="205" t="s">
        <v>1005</v>
      </c>
      <c r="B46" s="201">
        <v>45.0</v>
      </c>
      <c r="C46" s="201">
        <v>33.0</v>
      </c>
      <c r="D46" s="202"/>
      <c r="E46" s="206">
        <v>0.02221064814814815</v>
      </c>
      <c r="F46" s="207" t="s">
        <v>335</v>
      </c>
      <c r="G46" s="205">
        <v>271.0</v>
      </c>
      <c r="H46" s="205">
        <v>188.0</v>
      </c>
    </row>
    <row r="47" ht="15.75" customHeight="1">
      <c r="A47" s="205" t="s">
        <v>1006</v>
      </c>
      <c r="B47" s="201">
        <v>46.0</v>
      </c>
      <c r="C47" s="202"/>
      <c r="D47" s="201">
        <v>13.0</v>
      </c>
      <c r="E47" s="206">
        <v>0.023217592592592592</v>
      </c>
      <c r="F47" s="207" t="s">
        <v>344</v>
      </c>
      <c r="G47" s="205">
        <v>280.0</v>
      </c>
      <c r="H47" s="205">
        <v>91.0</v>
      </c>
    </row>
    <row r="48" ht="15.75" customHeight="1">
      <c r="A48" s="205" t="s">
        <v>1006</v>
      </c>
      <c r="B48" s="201">
        <v>47.0</v>
      </c>
      <c r="C48" s="202"/>
      <c r="D48" s="201">
        <v>14.0</v>
      </c>
      <c r="E48" s="206">
        <v>0.02347222222222222</v>
      </c>
      <c r="F48" s="207" t="s">
        <v>345</v>
      </c>
      <c r="G48" s="205">
        <v>281.0</v>
      </c>
      <c r="H48" s="205">
        <v>92.0</v>
      </c>
    </row>
    <row r="49" ht="15.75" customHeight="1">
      <c r="A49" s="205" t="s">
        <v>1006</v>
      </c>
      <c r="B49" s="201">
        <v>48.0</v>
      </c>
      <c r="C49" s="202"/>
      <c r="D49" s="201">
        <v>15.0</v>
      </c>
      <c r="E49" s="206">
        <v>0.023645833333333335</v>
      </c>
      <c r="F49" s="207" t="s">
        <v>346</v>
      </c>
      <c r="G49" s="205">
        <v>282.0</v>
      </c>
      <c r="H49" s="205">
        <v>93.0</v>
      </c>
    </row>
    <row r="50" ht="15.75" customHeight="1">
      <c r="A50" s="205" t="s">
        <v>1006</v>
      </c>
      <c r="B50" s="201">
        <v>49.0</v>
      </c>
      <c r="C50" s="202"/>
      <c r="D50" s="201">
        <v>16.0</v>
      </c>
      <c r="E50" s="206">
        <v>0.025775462962962962</v>
      </c>
      <c r="F50" s="207" t="s">
        <v>357</v>
      </c>
      <c r="G50" s="205">
        <v>293.0</v>
      </c>
      <c r="H50" s="205">
        <v>102.0</v>
      </c>
    </row>
    <row r="51" ht="15.75" customHeight="1">
      <c r="A51" s="205" t="s">
        <v>1006</v>
      </c>
      <c r="B51" s="201">
        <v>50.0</v>
      </c>
      <c r="C51" s="202"/>
      <c r="D51" s="201">
        <v>17.0</v>
      </c>
      <c r="E51" s="206">
        <v>0.028182870370370372</v>
      </c>
      <c r="F51" s="207" t="s">
        <v>363</v>
      </c>
      <c r="G51" s="205">
        <v>299.0</v>
      </c>
      <c r="H51" s="205">
        <v>107.0</v>
      </c>
    </row>
    <row r="52" ht="15.75" customHeight="1">
      <c r="A52" s="205" t="s">
        <v>1006</v>
      </c>
      <c r="B52" s="201">
        <v>51.0</v>
      </c>
      <c r="C52" s="202"/>
      <c r="D52" s="201">
        <v>18.0</v>
      </c>
      <c r="E52" s="206">
        <v>0.028391203703703703</v>
      </c>
      <c r="F52" s="207" t="s">
        <v>364</v>
      </c>
      <c r="G52" s="205">
        <v>300.0</v>
      </c>
      <c r="H52" s="205">
        <v>108.0</v>
      </c>
    </row>
    <row r="53" ht="15.75" customHeight="1">
      <c r="A53" s="6"/>
      <c r="B53" s="6"/>
      <c r="C53" s="6"/>
      <c r="D53" s="6"/>
      <c r="E53" s="170"/>
      <c r="F53" s="145"/>
      <c r="G53" s="6"/>
      <c r="H53" s="6"/>
    </row>
    <row r="54" ht="15.75" customHeight="1">
      <c r="A54" s="6"/>
      <c r="B54" s="6"/>
      <c r="C54" s="6"/>
      <c r="D54" s="6"/>
      <c r="E54" s="170"/>
      <c r="F54" s="145"/>
      <c r="G54" s="6"/>
      <c r="H54" s="6"/>
    </row>
    <row r="55" ht="15.75" customHeight="1">
      <c r="A55" s="6"/>
      <c r="B55" s="6"/>
      <c r="C55" s="6"/>
      <c r="D55" s="6"/>
      <c r="E55" s="170"/>
      <c r="F55" s="145"/>
      <c r="G55" s="6"/>
      <c r="H55" s="6"/>
    </row>
    <row r="56" ht="15.75" customHeight="1">
      <c r="A56" s="6"/>
      <c r="B56" s="6"/>
      <c r="C56" s="6"/>
      <c r="D56" s="6"/>
      <c r="E56" s="170"/>
      <c r="F56" s="145"/>
      <c r="G56" s="6"/>
      <c r="H56" s="6"/>
    </row>
    <row r="57" ht="15.75" customHeight="1">
      <c r="A57" s="6"/>
      <c r="B57" s="6"/>
      <c r="C57" s="6"/>
      <c r="D57" s="6"/>
      <c r="E57" s="170"/>
      <c r="F57" s="145"/>
      <c r="G57" s="6"/>
      <c r="H57" s="6"/>
    </row>
    <row r="58" ht="15.75" customHeight="1">
      <c r="A58" s="6"/>
      <c r="B58" s="6"/>
      <c r="C58" s="6"/>
      <c r="D58" s="6"/>
      <c r="E58" s="170"/>
      <c r="F58" s="145"/>
      <c r="G58" s="6"/>
      <c r="H58" s="6"/>
    </row>
    <row r="59" ht="15.75" customHeight="1">
      <c r="A59" s="6"/>
      <c r="B59" s="6"/>
      <c r="C59" s="6"/>
      <c r="D59" s="6"/>
      <c r="E59" s="170"/>
      <c r="F59" s="145"/>
      <c r="G59" s="6"/>
      <c r="H59" s="6"/>
    </row>
    <row r="60" ht="15.75" customHeight="1">
      <c r="A60" s="6"/>
      <c r="B60" s="6"/>
      <c r="C60" s="6"/>
      <c r="D60" s="6"/>
      <c r="E60" s="170"/>
      <c r="F60" s="145"/>
      <c r="G60" s="6"/>
      <c r="H60" s="6"/>
    </row>
    <row r="61" ht="15.75" customHeight="1">
      <c r="A61" s="6"/>
      <c r="B61" s="6"/>
      <c r="C61" s="6"/>
      <c r="D61" s="6"/>
      <c r="E61" s="170"/>
      <c r="F61" s="145"/>
      <c r="G61" s="6"/>
      <c r="H61" s="6"/>
    </row>
    <row r="62" ht="15.75" customHeight="1">
      <c r="A62" s="6"/>
      <c r="B62" s="6"/>
      <c r="C62" s="6"/>
      <c r="D62" s="6"/>
      <c r="E62" s="170"/>
      <c r="F62" s="145"/>
      <c r="G62" s="6"/>
      <c r="H62" s="6"/>
    </row>
    <row r="63" ht="15.75" customHeight="1">
      <c r="A63" s="6"/>
      <c r="B63" s="6"/>
      <c r="C63" s="6"/>
      <c r="D63" s="6"/>
      <c r="E63" s="170"/>
      <c r="F63" s="145"/>
      <c r="G63" s="6"/>
      <c r="H63" s="6"/>
    </row>
    <row r="64" ht="15.75" customHeight="1">
      <c r="A64" s="6"/>
      <c r="B64" s="6"/>
      <c r="C64" s="6"/>
      <c r="D64" s="6"/>
      <c r="E64" s="170"/>
      <c r="F64" s="145"/>
      <c r="G64" s="6"/>
      <c r="H64" s="6"/>
    </row>
    <row r="65" ht="15.75" customHeight="1">
      <c r="A65" s="6"/>
      <c r="B65" s="6"/>
      <c r="C65" s="6"/>
      <c r="D65" s="6"/>
      <c r="E65" s="170"/>
      <c r="F65" s="145"/>
      <c r="G65" s="6"/>
      <c r="H65" s="6"/>
    </row>
    <row r="66" ht="15.75" customHeight="1">
      <c r="A66" s="6"/>
      <c r="B66" s="6"/>
      <c r="C66" s="6"/>
      <c r="D66" s="6"/>
      <c r="E66" s="170"/>
      <c r="F66" s="145"/>
      <c r="G66" s="6"/>
      <c r="H66" s="6"/>
    </row>
    <row r="67" ht="15.75" customHeight="1">
      <c r="A67" s="6"/>
      <c r="B67" s="6"/>
      <c r="C67" s="6"/>
      <c r="D67" s="6"/>
      <c r="E67" s="170"/>
      <c r="F67" s="145"/>
      <c r="G67" s="6"/>
      <c r="H67" s="6"/>
    </row>
    <row r="68" ht="15.75" customHeight="1">
      <c r="A68" s="6"/>
      <c r="B68" s="6"/>
      <c r="C68" s="6"/>
      <c r="D68" s="6"/>
      <c r="E68" s="170"/>
      <c r="F68" s="145"/>
      <c r="G68" s="6"/>
      <c r="H68" s="6"/>
    </row>
    <row r="69" ht="15.75" customHeight="1">
      <c r="A69" s="6"/>
      <c r="B69" s="6"/>
      <c r="C69" s="6"/>
      <c r="D69" s="6"/>
      <c r="E69" s="170"/>
      <c r="F69" s="145"/>
      <c r="G69" s="6"/>
      <c r="H69" s="6"/>
    </row>
    <row r="70" ht="15.75" customHeight="1">
      <c r="A70" s="6"/>
      <c r="B70" s="6" t="str">
        <f t="shared" ref="B70:B136" si="1">IF($A70&lt;&gt;"",B69+1,"")</f>
        <v/>
      </c>
      <c r="C70" s="6" t="str">
        <f t="shared" ref="C70:C130" si="2">IF(AND($A70&lt;&gt;"",$A70=$J$1&amp;"-"&amp;"M"),MAX($C$2:C69)+1,"")</f>
        <v/>
      </c>
      <c r="D70" s="6" t="str">
        <f t="shared" ref="D70:D130" si="3">IF(AND($A70&lt;&gt;"",$A70=$J$1&amp;"-"&amp;"F"),MAX($D$2:D69)+1,"")</f>
        <v/>
      </c>
      <c r="E70" s="170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170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170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170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35" t="s">
        <v>19</v>
      </c>
      <c r="B1" s="135" t="s">
        <v>998</v>
      </c>
      <c r="C1" s="135" t="s">
        <v>999</v>
      </c>
      <c r="D1" s="135" t="s">
        <v>1000</v>
      </c>
      <c r="E1" s="135" t="s">
        <v>14</v>
      </c>
      <c r="F1" s="148" t="s">
        <v>15</v>
      </c>
      <c r="G1" s="135" t="s">
        <v>1001</v>
      </c>
      <c r="H1" s="135" t="s">
        <v>1002</v>
      </c>
      <c r="I1" s="148"/>
      <c r="J1" s="148" t="s">
        <v>6</v>
      </c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>
      <c r="A2" s="6" t="s">
        <v>1007</v>
      </c>
      <c r="B2" s="6">
        <v>1.0</v>
      </c>
      <c r="C2" s="6">
        <v>1.0</v>
      </c>
      <c r="D2" s="6" t="s">
        <v>1008</v>
      </c>
      <c r="E2" s="170" t="s">
        <v>1009</v>
      </c>
      <c r="F2" s="185" t="s">
        <v>80</v>
      </c>
      <c r="G2" s="6">
        <v>16.0</v>
      </c>
      <c r="H2" s="6">
        <v>16.0</v>
      </c>
    </row>
    <row r="3">
      <c r="A3" s="6" t="s">
        <v>1007</v>
      </c>
      <c r="B3" s="6">
        <v>2.0</v>
      </c>
      <c r="C3" s="6">
        <v>2.0</v>
      </c>
      <c r="D3" s="6" t="s">
        <v>1008</v>
      </c>
      <c r="E3" s="170" t="s">
        <v>1010</v>
      </c>
      <c r="F3" s="185" t="s">
        <v>81</v>
      </c>
      <c r="G3" s="6">
        <v>17.0</v>
      </c>
      <c r="H3" s="6">
        <v>17.0</v>
      </c>
    </row>
    <row r="4">
      <c r="A4" s="6" t="s">
        <v>1007</v>
      </c>
      <c r="B4" s="6">
        <v>3.0</v>
      </c>
      <c r="C4" s="6">
        <v>3.0</v>
      </c>
      <c r="D4" s="6" t="s">
        <v>1008</v>
      </c>
      <c r="E4" s="170" t="s">
        <v>1011</v>
      </c>
      <c r="F4" s="145" t="s">
        <v>86</v>
      </c>
      <c r="G4" s="6">
        <v>22.0</v>
      </c>
      <c r="H4" s="6">
        <v>22.0</v>
      </c>
    </row>
    <row r="5">
      <c r="A5" s="6" t="s">
        <v>1007</v>
      </c>
      <c r="B5" s="6">
        <v>4.0</v>
      </c>
      <c r="C5" s="6">
        <v>4.0</v>
      </c>
      <c r="D5" s="6" t="s">
        <v>1008</v>
      </c>
      <c r="E5" s="170" t="s">
        <v>1012</v>
      </c>
      <c r="F5" s="145" t="s">
        <v>96</v>
      </c>
      <c r="G5" s="6">
        <v>32.0</v>
      </c>
      <c r="H5" s="6">
        <v>32.0</v>
      </c>
    </row>
    <row r="6">
      <c r="A6" s="6" t="s">
        <v>1007</v>
      </c>
      <c r="B6" s="6">
        <v>5.0</v>
      </c>
      <c r="C6" s="6">
        <v>5.0</v>
      </c>
      <c r="D6" s="6" t="s">
        <v>1008</v>
      </c>
      <c r="E6" s="170" t="s">
        <v>1013</v>
      </c>
      <c r="F6" s="145" t="s">
        <v>97</v>
      </c>
      <c r="G6" s="6">
        <v>33.0</v>
      </c>
      <c r="H6" s="6">
        <v>33.0</v>
      </c>
    </row>
    <row r="7">
      <c r="A7" s="6" t="s">
        <v>1007</v>
      </c>
      <c r="B7" s="6">
        <v>6.0</v>
      </c>
      <c r="C7" s="6">
        <v>6.0</v>
      </c>
      <c r="D7" s="6" t="s">
        <v>1008</v>
      </c>
      <c r="E7" s="170" t="s">
        <v>1014</v>
      </c>
      <c r="F7" s="145" t="s">
        <v>98</v>
      </c>
      <c r="G7" s="6">
        <v>34.0</v>
      </c>
      <c r="H7" s="6">
        <v>34.0</v>
      </c>
    </row>
    <row r="8">
      <c r="A8" s="6" t="s">
        <v>1007</v>
      </c>
      <c r="B8" s="6">
        <v>7.0</v>
      </c>
      <c r="C8" s="6">
        <v>7.0</v>
      </c>
      <c r="D8" s="6" t="s">
        <v>1008</v>
      </c>
      <c r="E8" s="170" t="s">
        <v>1015</v>
      </c>
      <c r="F8" s="145" t="s">
        <v>110</v>
      </c>
      <c r="G8" s="6">
        <v>46.0</v>
      </c>
      <c r="H8" s="6">
        <v>44.0</v>
      </c>
    </row>
    <row r="9">
      <c r="A9" s="6" t="s">
        <v>1016</v>
      </c>
      <c r="B9" s="6">
        <v>8.0</v>
      </c>
      <c r="C9" s="6" t="s">
        <v>1008</v>
      </c>
      <c r="D9" s="6">
        <v>1.0</v>
      </c>
      <c r="E9" s="170" t="s">
        <v>1017</v>
      </c>
      <c r="F9" s="145" t="s">
        <v>112</v>
      </c>
      <c r="G9" s="6">
        <v>48.0</v>
      </c>
      <c r="H9" s="6">
        <v>3.0</v>
      </c>
    </row>
    <row r="10">
      <c r="A10" s="6" t="s">
        <v>1016</v>
      </c>
      <c r="B10" s="6">
        <v>9.0</v>
      </c>
      <c r="C10" s="6" t="s">
        <v>1008</v>
      </c>
      <c r="D10" s="6">
        <v>2.0</v>
      </c>
      <c r="E10" s="170" t="s">
        <v>1018</v>
      </c>
      <c r="F10" s="145" t="s">
        <v>126</v>
      </c>
      <c r="G10" s="6">
        <v>62.0</v>
      </c>
      <c r="H10" s="6">
        <v>5.0</v>
      </c>
    </row>
    <row r="11">
      <c r="A11" s="6" t="s">
        <v>1007</v>
      </c>
      <c r="B11" s="6">
        <v>10.0</v>
      </c>
      <c r="C11" s="6">
        <v>8.0</v>
      </c>
      <c r="D11" s="6" t="s">
        <v>1008</v>
      </c>
      <c r="E11" s="170" t="s">
        <v>1019</v>
      </c>
      <c r="F11" s="145" t="s">
        <v>135</v>
      </c>
      <c r="G11" s="6">
        <v>71.0</v>
      </c>
      <c r="H11" s="6">
        <v>66.0</v>
      </c>
    </row>
    <row r="12">
      <c r="A12" s="6" t="s">
        <v>1007</v>
      </c>
      <c r="B12" s="6">
        <v>11.0</v>
      </c>
      <c r="C12" s="6">
        <v>9.0</v>
      </c>
      <c r="D12" s="6" t="s">
        <v>1008</v>
      </c>
      <c r="E12" s="170" t="s">
        <v>1020</v>
      </c>
      <c r="F12" s="145" t="s">
        <v>143</v>
      </c>
      <c r="G12" s="6">
        <v>79.0</v>
      </c>
      <c r="H12" s="6">
        <v>74.0</v>
      </c>
    </row>
    <row r="13">
      <c r="A13" s="6" t="s">
        <v>1007</v>
      </c>
      <c r="B13" s="6">
        <v>12.0</v>
      </c>
      <c r="C13" s="6">
        <v>10.0</v>
      </c>
      <c r="D13" s="6" t="s">
        <v>1008</v>
      </c>
      <c r="E13" s="170" t="s">
        <v>1021</v>
      </c>
      <c r="F13" s="145" t="s">
        <v>155</v>
      </c>
      <c r="G13" s="6">
        <v>91.0</v>
      </c>
      <c r="H13" s="6">
        <v>83.0</v>
      </c>
    </row>
    <row r="14">
      <c r="A14" s="6" t="s">
        <v>1007</v>
      </c>
      <c r="B14" s="6">
        <v>13.0</v>
      </c>
      <c r="C14" s="6">
        <v>11.0</v>
      </c>
      <c r="D14" s="6" t="s">
        <v>1008</v>
      </c>
      <c r="E14" s="170" t="s">
        <v>1022</v>
      </c>
      <c r="F14" s="145" t="s">
        <v>184</v>
      </c>
      <c r="G14" s="6">
        <v>120.0</v>
      </c>
      <c r="H14" s="6">
        <v>105.0</v>
      </c>
    </row>
    <row r="15">
      <c r="A15" s="6" t="s">
        <v>1016</v>
      </c>
      <c r="B15" s="6">
        <v>14.0</v>
      </c>
      <c r="C15" s="6" t="s">
        <v>1008</v>
      </c>
      <c r="D15" s="6">
        <v>3.0</v>
      </c>
      <c r="E15" s="170" t="s">
        <v>1023</v>
      </c>
      <c r="F15" s="145" t="s">
        <v>202</v>
      </c>
      <c r="G15" s="6">
        <v>138.0</v>
      </c>
      <c r="H15" s="6">
        <v>22.0</v>
      </c>
    </row>
    <row r="16">
      <c r="A16" s="6" t="s">
        <v>1016</v>
      </c>
      <c r="B16" s="6">
        <v>15.0</v>
      </c>
      <c r="C16" s="6" t="s">
        <v>1008</v>
      </c>
      <c r="D16" s="6">
        <v>4.0</v>
      </c>
      <c r="E16" s="170" t="s">
        <v>1024</v>
      </c>
      <c r="F16" s="145" t="s">
        <v>204</v>
      </c>
      <c r="G16" s="6">
        <v>140.0</v>
      </c>
      <c r="H16" s="6">
        <v>23.0</v>
      </c>
    </row>
    <row r="17">
      <c r="A17" s="6" t="s">
        <v>1007</v>
      </c>
      <c r="B17" s="6">
        <v>16.0</v>
      </c>
      <c r="C17" s="6">
        <v>12.0</v>
      </c>
      <c r="D17" s="6" t="s">
        <v>1008</v>
      </c>
      <c r="E17" s="170" t="s">
        <v>1025</v>
      </c>
      <c r="F17" s="145" t="s">
        <v>210</v>
      </c>
      <c r="G17" s="6">
        <v>146.0</v>
      </c>
      <c r="H17" s="6">
        <v>121.0</v>
      </c>
    </row>
    <row r="18">
      <c r="A18" s="6" t="s">
        <v>1007</v>
      </c>
      <c r="B18" s="6">
        <v>17.0</v>
      </c>
      <c r="C18" s="6">
        <v>13.0</v>
      </c>
      <c r="D18" s="6" t="s">
        <v>1008</v>
      </c>
      <c r="E18" s="170" t="s">
        <v>1026</v>
      </c>
      <c r="F18" s="145" t="s">
        <v>212</v>
      </c>
      <c r="G18" s="6">
        <v>148.0</v>
      </c>
      <c r="H18" s="6">
        <v>123.0</v>
      </c>
    </row>
    <row r="19">
      <c r="A19" s="6" t="s">
        <v>1016</v>
      </c>
      <c r="B19" s="6">
        <v>18.0</v>
      </c>
      <c r="C19" s="6" t="s">
        <v>1008</v>
      </c>
      <c r="D19" s="6">
        <v>5.0</v>
      </c>
      <c r="E19" s="170" t="s">
        <v>1027</v>
      </c>
      <c r="F19" s="145" t="s">
        <v>222</v>
      </c>
      <c r="G19" s="6">
        <v>158.0</v>
      </c>
      <c r="H19" s="6">
        <v>30.0</v>
      </c>
    </row>
    <row r="20">
      <c r="A20" s="6" t="s">
        <v>1007</v>
      </c>
      <c r="B20" s="6">
        <v>19.0</v>
      </c>
      <c r="C20" s="6">
        <v>14.0</v>
      </c>
      <c r="D20" s="6" t="s">
        <v>1008</v>
      </c>
      <c r="E20" s="170" t="s">
        <v>1028</v>
      </c>
      <c r="F20" s="145" t="s">
        <v>228</v>
      </c>
      <c r="G20" s="6">
        <v>164.0</v>
      </c>
      <c r="H20" s="6">
        <v>133.0</v>
      </c>
    </row>
    <row r="21" ht="15.75" customHeight="1">
      <c r="A21" s="6" t="s">
        <v>1007</v>
      </c>
      <c r="B21" s="6">
        <v>20.0</v>
      </c>
      <c r="C21" s="6">
        <v>15.0</v>
      </c>
      <c r="D21" s="6" t="s">
        <v>1008</v>
      </c>
      <c r="E21" s="170" t="s">
        <v>1029</v>
      </c>
      <c r="F21" s="145" t="s">
        <v>237</v>
      </c>
      <c r="G21" s="6">
        <v>173.0</v>
      </c>
      <c r="H21" s="6">
        <v>141.0</v>
      </c>
    </row>
    <row r="22" ht="15.75" customHeight="1">
      <c r="A22" s="6" t="s">
        <v>1007</v>
      </c>
      <c r="B22" s="6">
        <v>21.0</v>
      </c>
      <c r="C22" s="6">
        <v>16.0</v>
      </c>
      <c r="D22" s="6" t="s">
        <v>1008</v>
      </c>
      <c r="E22" s="170" t="s">
        <v>1030</v>
      </c>
      <c r="F22" s="145" t="s">
        <v>241</v>
      </c>
      <c r="G22" s="6">
        <v>177.0</v>
      </c>
      <c r="H22" s="6">
        <v>145.0</v>
      </c>
    </row>
    <row r="23" ht="15.75" customHeight="1">
      <c r="A23" s="6" t="s">
        <v>1007</v>
      </c>
      <c r="B23" s="6">
        <v>22.0</v>
      </c>
      <c r="C23" s="6">
        <v>17.0</v>
      </c>
      <c r="D23" s="6" t="s">
        <v>1008</v>
      </c>
      <c r="E23" s="170" t="s">
        <v>1031</v>
      </c>
      <c r="F23" s="145" t="s">
        <v>246</v>
      </c>
      <c r="G23" s="6">
        <v>182.0</v>
      </c>
      <c r="H23" s="6">
        <v>150.0</v>
      </c>
    </row>
    <row r="24" ht="15.75" customHeight="1">
      <c r="A24" s="6" t="s">
        <v>1016</v>
      </c>
      <c r="B24" s="6">
        <v>23.0</v>
      </c>
      <c r="C24" s="6" t="s">
        <v>1008</v>
      </c>
      <c r="D24" s="6">
        <v>6.0</v>
      </c>
      <c r="E24" s="170" t="s">
        <v>1032</v>
      </c>
      <c r="F24" s="145" t="s">
        <v>247</v>
      </c>
      <c r="G24" s="6">
        <v>183.0</v>
      </c>
      <c r="H24" s="6">
        <v>33.0</v>
      </c>
    </row>
    <row r="25" ht="15.75" customHeight="1">
      <c r="A25" s="6" t="s">
        <v>1016</v>
      </c>
      <c r="B25" s="6">
        <v>24.0</v>
      </c>
      <c r="C25" s="6" t="s">
        <v>1008</v>
      </c>
      <c r="D25" s="6">
        <v>7.0</v>
      </c>
      <c r="E25" s="170" t="s">
        <v>1033</v>
      </c>
      <c r="F25" s="145" t="s">
        <v>250</v>
      </c>
      <c r="G25" s="6">
        <v>186.0</v>
      </c>
      <c r="H25" s="6">
        <v>34.0</v>
      </c>
    </row>
    <row r="26" ht="15.75" customHeight="1">
      <c r="A26" s="6" t="s">
        <v>1007</v>
      </c>
      <c r="B26" s="6">
        <v>25.0</v>
      </c>
      <c r="C26" s="6">
        <v>18.0</v>
      </c>
      <c r="D26" s="6" t="s">
        <v>1008</v>
      </c>
      <c r="E26" s="170" t="s">
        <v>1034</v>
      </c>
      <c r="F26" s="145" t="s">
        <v>251</v>
      </c>
      <c r="G26" s="6">
        <v>187.0</v>
      </c>
      <c r="H26" s="6">
        <v>153.0</v>
      </c>
    </row>
    <row r="27" ht="15.75" customHeight="1">
      <c r="A27" s="6" t="s">
        <v>1016</v>
      </c>
      <c r="B27" s="6">
        <v>26.0</v>
      </c>
      <c r="C27" s="6" t="s">
        <v>1008</v>
      </c>
      <c r="D27" s="6">
        <v>8.0</v>
      </c>
      <c r="E27" s="170" t="s">
        <v>1035</v>
      </c>
      <c r="F27" s="145" t="s">
        <v>260</v>
      </c>
      <c r="G27" s="6">
        <v>196.0</v>
      </c>
      <c r="H27" s="6">
        <v>40.0</v>
      </c>
    </row>
    <row r="28" ht="15.75" customHeight="1">
      <c r="A28" s="6" t="s">
        <v>1007</v>
      </c>
      <c r="B28" s="6">
        <v>27.0</v>
      </c>
      <c r="C28" s="6">
        <v>19.0</v>
      </c>
      <c r="D28" s="6" t="s">
        <v>1008</v>
      </c>
      <c r="E28" s="170" t="s">
        <v>1036</v>
      </c>
      <c r="F28" s="145" t="s">
        <v>291</v>
      </c>
      <c r="G28" s="6">
        <v>227.0</v>
      </c>
      <c r="H28" s="6">
        <v>170.0</v>
      </c>
    </row>
    <row r="29" ht="15.75" customHeight="1">
      <c r="A29" s="6" t="s">
        <v>1007</v>
      </c>
      <c r="B29" s="6">
        <v>28.0</v>
      </c>
      <c r="C29" s="6">
        <v>20.0</v>
      </c>
      <c r="D29" s="6" t="s">
        <v>1008</v>
      </c>
      <c r="E29" s="170" t="s">
        <v>1037</v>
      </c>
      <c r="F29" s="145" t="s">
        <v>292</v>
      </c>
      <c r="G29" s="6">
        <v>228.0</v>
      </c>
      <c r="H29" s="6">
        <v>171.0</v>
      </c>
    </row>
    <row r="30" ht="15.75" customHeight="1">
      <c r="A30" s="6" t="s">
        <v>1007</v>
      </c>
      <c r="B30" s="6">
        <v>29.0</v>
      </c>
      <c r="C30" s="6">
        <v>21.0</v>
      </c>
      <c r="D30" s="6" t="s">
        <v>1008</v>
      </c>
      <c r="E30" s="170" t="s">
        <v>1038</v>
      </c>
      <c r="F30" s="145" t="s">
        <v>366</v>
      </c>
      <c r="G30" s="6">
        <v>302.0</v>
      </c>
      <c r="H30" s="6">
        <v>193.0</v>
      </c>
    </row>
    <row r="31" ht="15.75" customHeight="1">
      <c r="A31" s="6"/>
      <c r="B31" s="6"/>
      <c r="C31" s="6"/>
      <c r="D31" s="6"/>
      <c r="E31" s="170"/>
      <c r="F31" s="145"/>
      <c r="G31" s="6"/>
      <c r="H31" s="6"/>
    </row>
    <row r="32" ht="15.75" customHeight="1">
      <c r="A32" s="6"/>
      <c r="B32" s="6"/>
      <c r="C32" s="6"/>
      <c r="D32" s="6"/>
      <c r="E32" s="170"/>
      <c r="F32" s="145"/>
      <c r="G32" s="6"/>
      <c r="H32" s="6"/>
    </row>
    <row r="33" ht="15.75" customHeight="1">
      <c r="A33" s="6"/>
      <c r="B33" s="6"/>
      <c r="C33" s="6"/>
      <c r="D33" s="6"/>
      <c r="E33" s="170"/>
      <c r="F33" s="145"/>
      <c r="G33" s="6"/>
      <c r="H33" s="6"/>
    </row>
    <row r="34" ht="15.75" customHeight="1">
      <c r="A34" s="6"/>
      <c r="B34" s="6"/>
      <c r="C34" s="6"/>
      <c r="D34" s="6"/>
      <c r="E34" s="170"/>
      <c r="F34" s="145"/>
      <c r="G34" s="6"/>
      <c r="H34" s="6"/>
    </row>
    <row r="35" ht="15.75" customHeight="1">
      <c r="A35" s="6"/>
      <c r="B35" s="6"/>
      <c r="C35" s="6"/>
      <c r="D35" s="6"/>
      <c r="E35" s="170"/>
      <c r="F35" s="145"/>
      <c r="G35" s="6"/>
      <c r="H35" s="6"/>
    </row>
    <row r="36" ht="15.75" customHeight="1">
      <c r="A36" s="6"/>
      <c r="B36" s="6"/>
      <c r="C36" s="6"/>
      <c r="D36" s="6"/>
      <c r="E36" s="170"/>
      <c r="F36" s="145"/>
      <c r="G36" s="6"/>
      <c r="H36" s="6"/>
    </row>
    <row r="37" ht="15.75" customHeight="1">
      <c r="A37" s="6"/>
      <c r="B37" s="6"/>
      <c r="C37" s="6"/>
      <c r="D37" s="6"/>
      <c r="E37" s="170"/>
      <c r="F37" s="145"/>
      <c r="G37" s="6"/>
      <c r="H37" s="6"/>
    </row>
    <row r="38" ht="15.75" customHeight="1">
      <c r="A38" s="6"/>
      <c r="B38" s="6"/>
      <c r="C38" s="6"/>
      <c r="D38" s="6"/>
      <c r="E38" s="170"/>
      <c r="F38" s="145"/>
      <c r="G38" s="6"/>
      <c r="H38" s="6"/>
    </row>
    <row r="39" ht="15.75" customHeight="1">
      <c r="A39" s="6"/>
      <c r="B39" s="6"/>
      <c r="C39" s="6"/>
      <c r="D39" s="6"/>
      <c r="E39" s="170"/>
      <c r="F39" s="145"/>
      <c r="G39" s="6"/>
      <c r="H39" s="6"/>
    </row>
    <row r="40" ht="15.75" customHeight="1">
      <c r="A40" s="6"/>
      <c r="B40" s="6"/>
      <c r="C40" s="6"/>
      <c r="D40" s="6"/>
      <c r="E40" s="170"/>
      <c r="F40" s="145"/>
      <c r="G40" s="6"/>
      <c r="H40" s="6"/>
    </row>
    <row r="41" ht="15.75" customHeight="1">
      <c r="A41" s="6"/>
      <c r="B41" s="6"/>
      <c r="C41" s="6"/>
      <c r="D41" s="6"/>
      <c r="E41" s="170"/>
      <c r="F41" s="145"/>
      <c r="G41" s="6"/>
      <c r="H41" s="6"/>
    </row>
    <row r="42" ht="15.75" customHeight="1">
      <c r="A42" s="6"/>
      <c r="B42" s="6"/>
      <c r="C42" s="6"/>
      <c r="D42" s="6"/>
      <c r="E42" s="170"/>
      <c r="F42" s="145"/>
      <c r="G42" s="6"/>
      <c r="H42" s="6"/>
    </row>
    <row r="43" ht="15.75" customHeight="1">
      <c r="A43" s="6"/>
      <c r="B43" s="6"/>
      <c r="C43" s="6"/>
      <c r="D43" s="6"/>
      <c r="E43" s="170"/>
      <c r="F43" s="145"/>
      <c r="G43" s="6"/>
      <c r="H43" s="6"/>
    </row>
    <row r="44" ht="15.75" customHeight="1">
      <c r="A44" s="6"/>
      <c r="B44" s="6" t="str">
        <f t="shared" ref="B44:B136" si="1">IF($A44&lt;&gt;"",B43+1,"")</f>
        <v/>
      </c>
      <c r="C44" s="6" t="str">
        <f t="shared" ref="C44:C130" si="2">IF(AND($A44&lt;&gt;"",$A44=$J$1&amp;"-"&amp;"M"),MAX($C$2:C43)+1,"")</f>
        <v/>
      </c>
      <c r="D44" s="6" t="str">
        <f t="shared" ref="D44:D130" si="3">IF(AND($A44&lt;&gt;"",$A44=$J$1&amp;"-"&amp;"F"),MAX($D$2:D43)+1,"")</f>
        <v/>
      </c>
      <c r="E44" s="170"/>
      <c r="G44" s="6"/>
      <c r="H44" s="6"/>
    </row>
    <row r="45" ht="15.75" customHeight="1">
      <c r="A45" s="6"/>
      <c r="B45" s="6" t="str">
        <f t="shared" si="1"/>
        <v/>
      </c>
      <c r="C45" s="6" t="str">
        <f t="shared" si="2"/>
        <v/>
      </c>
      <c r="D45" s="6" t="str">
        <f t="shared" si="3"/>
        <v/>
      </c>
      <c r="E45" s="170"/>
      <c r="G45" s="6"/>
      <c r="H45" s="6"/>
    </row>
    <row r="46" ht="15.75" customHeight="1">
      <c r="A46" s="6"/>
      <c r="B46" s="6" t="str">
        <f t="shared" si="1"/>
        <v/>
      </c>
      <c r="C46" s="6" t="str">
        <f t="shared" si="2"/>
        <v/>
      </c>
      <c r="D46" s="6" t="str">
        <f t="shared" si="3"/>
        <v/>
      </c>
      <c r="E46" s="170"/>
      <c r="G46" s="6"/>
      <c r="H46" s="6"/>
    </row>
    <row r="47" ht="15.75" customHeight="1">
      <c r="A47" s="6"/>
      <c r="B47" s="6" t="str">
        <f t="shared" si="1"/>
        <v/>
      </c>
      <c r="C47" s="6" t="str">
        <f t="shared" si="2"/>
        <v/>
      </c>
      <c r="D47" s="6" t="str">
        <f t="shared" si="3"/>
        <v/>
      </c>
      <c r="E47" s="170"/>
      <c r="G47" s="6"/>
      <c r="H47" s="6"/>
    </row>
    <row r="48" ht="15.75" customHeight="1">
      <c r="A48" s="6"/>
      <c r="B48" s="6" t="str">
        <f t="shared" si="1"/>
        <v/>
      </c>
      <c r="C48" s="6" t="str">
        <f t="shared" si="2"/>
        <v/>
      </c>
      <c r="D48" s="6" t="str">
        <f t="shared" si="3"/>
        <v/>
      </c>
      <c r="E48" s="170"/>
      <c r="G48" s="6"/>
      <c r="H48" s="6"/>
    </row>
    <row r="49" ht="15.75" customHeight="1">
      <c r="A49" s="6"/>
      <c r="B49" s="6" t="str">
        <f t="shared" si="1"/>
        <v/>
      </c>
      <c r="C49" s="6" t="str">
        <f t="shared" si="2"/>
        <v/>
      </c>
      <c r="D49" s="6" t="str">
        <f t="shared" si="3"/>
        <v/>
      </c>
      <c r="E49" s="170"/>
      <c r="G49" s="6"/>
      <c r="H49" s="6"/>
    </row>
    <row r="50" ht="15.75" customHeight="1">
      <c r="A50" s="6"/>
      <c r="B50" s="6" t="str">
        <f t="shared" si="1"/>
        <v/>
      </c>
      <c r="C50" s="6" t="str">
        <f t="shared" si="2"/>
        <v/>
      </c>
      <c r="D50" s="6" t="str">
        <f t="shared" si="3"/>
        <v/>
      </c>
      <c r="E50" s="170"/>
      <c r="G50" s="6"/>
      <c r="H50" s="6"/>
    </row>
    <row r="51" ht="15.75" customHeight="1">
      <c r="A51" s="6"/>
      <c r="B51" s="6" t="str">
        <f t="shared" si="1"/>
        <v/>
      </c>
      <c r="C51" s="6" t="str">
        <f t="shared" si="2"/>
        <v/>
      </c>
      <c r="D51" s="6" t="str">
        <f t="shared" si="3"/>
        <v/>
      </c>
      <c r="E51" s="170"/>
      <c r="G51" s="6"/>
      <c r="H51" s="6"/>
    </row>
    <row r="52" ht="15.75" customHeight="1">
      <c r="A52" s="6"/>
      <c r="B52" s="6" t="str">
        <f t="shared" si="1"/>
        <v/>
      </c>
      <c r="C52" s="6" t="str">
        <f t="shared" si="2"/>
        <v/>
      </c>
      <c r="D52" s="6" t="str">
        <f t="shared" si="3"/>
        <v/>
      </c>
      <c r="E52" s="170"/>
      <c r="G52" s="6"/>
      <c r="H52" s="6"/>
    </row>
    <row r="53" ht="15.75" customHeight="1">
      <c r="A53" s="6"/>
      <c r="B53" s="6" t="str">
        <f t="shared" si="1"/>
        <v/>
      </c>
      <c r="C53" s="6" t="str">
        <f t="shared" si="2"/>
        <v/>
      </c>
      <c r="D53" s="6" t="str">
        <f t="shared" si="3"/>
        <v/>
      </c>
      <c r="E53" s="170"/>
      <c r="G53" s="6"/>
      <c r="H53" s="6"/>
    </row>
    <row r="54" ht="15.75" customHeight="1">
      <c r="A54" s="6"/>
      <c r="B54" s="6" t="str">
        <f t="shared" si="1"/>
        <v/>
      </c>
      <c r="C54" s="6" t="str">
        <f t="shared" si="2"/>
        <v/>
      </c>
      <c r="D54" s="6" t="str">
        <f t="shared" si="3"/>
        <v/>
      </c>
      <c r="E54" s="170"/>
      <c r="G54" s="6"/>
      <c r="H54" s="6"/>
    </row>
    <row r="55" ht="15.75" customHeight="1">
      <c r="A55" s="6"/>
      <c r="B55" s="6" t="str">
        <f t="shared" si="1"/>
        <v/>
      </c>
      <c r="C55" s="6" t="str">
        <f t="shared" si="2"/>
        <v/>
      </c>
      <c r="D55" s="6" t="str">
        <f t="shared" si="3"/>
        <v/>
      </c>
      <c r="E55" s="170"/>
      <c r="G55" s="6"/>
      <c r="H55" s="6"/>
    </row>
    <row r="56" ht="15.75" customHeight="1">
      <c r="A56" s="6"/>
      <c r="B56" s="6" t="str">
        <f t="shared" si="1"/>
        <v/>
      </c>
      <c r="C56" s="6" t="str">
        <f t="shared" si="2"/>
        <v/>
      </c>
      <c r="D56" s="6" t="str">
        <f t="shared" si="3"/>
        <v/>
      </c>
      <c r="E56" s="170"/>
      <c r="G56" s="6"/>
      <c r="H56" s="6"/>
    </row>
    <row r="57" ht="15.75" customHeight="1">
      <c r="A57" s="6"/>
      <c r="B57" s="6" t="str">
        <f t="shared" si="1"/>
        <v/>
      </c>
      <c r="C57" s="6" t="str">
        <f t="shared" si="2"/>
        <v/>
      </c>
      <c r="D57" s="6" t="str">
        <f t="shared" si="3"/>
        <v/>
      </c>
      <c r="E57" s="170"/>
      <c r="G57" s="6"/>
      <c r="H57" s="6"/>
    </row>
    <row r="58" ht="15.75" customHeight="1">
      <c r="A58" s="6"/>
      <c r="B58" s="6" t="str">
        <f t="shared" si="1"/>
        <v/>
      </c>
      <c r="C58" s="6" t="str">
        <f t="shared" si="2"/>
        <v/>
      </c>
      <c r="D58" s="6" t="str">
        <f t="shared" si="3"/>
        <v/>
      </c>
      <c r="E58" s="170"/>
      <c r="G58" s="6"/>
      <c r="H58" s="6"/>
    </row>
    <row r="59" ht="15.75" customHeight="1">
      <c r="A59" s="6"/>
      <c r="B59" s="6" t="str">
        <f t="shared" si="1"/>
        <v/>
      </c>
      <c r="C59" s="6" t="str">
        <f t="shared" si="2"/>
        <v/>
      </c>
      <c r="D59" s="6" t="str">
        <f t="shared" si="3"/>
        <v/>
      </c>
      <c r="E59" s="170"/>
      <c r="G59" s="6"/>
      <c r="H59" s="6"/>
    </row>
    <row r="60" ht="15.75" customHeight="1">
      <c r="A60" s="6"/>
      <c r="B60" s="6" t="str">
        <f t="shared" si="1"/>
        <v/>
      </c>
      <c r="C60" s="6" t="str">
        <f t="shared" si="2"/>
        <v/>
      </c>
      <c r="D60" s="6" t="str">
        <f t="shared" si="3"/>
        <v/>
      </c>
      <c r="E60" s="170"/>
      <c r="G60" s="6"/>
      <c r="H60" s="6"/>
    </row>
    <row r="61" ht="15.75" customHeight="1">
      <c r="A61" s="6"/>
      <c r="B61" s="6" t="str">
        <f t="shared" si="1"/>
        <v/>
      </c>
      <c r="C61" s="6" t="str">
        <f t="shared" si="2"/>
        <v/>
      </c>
      <c r="D61" s="6" t="str">
        <f t="shared" si="3"/>
        <v/>
      </c>
      <c r="E61" s="170"/>
      <c r="G61" s="6"/>
      <c r="H61" s="6"/>
    </row>
    <row r="62" ht="15.75" customHeight="1">
      <c r="A62" s="6"/>
      <c r="B62" s="6" t="str">
        <f t="shared" si="1"/>
        <v/>
      </c>
      <c r="C62" s="6" t="str">
        <f t="shared" si="2"/>
        <v/>
      </c>
      <c r="D62" s="6" t="str">
        <f t="shared" si="3"/>
        <v/>
      </c>
      <c r="E62" s="170"/>
      <c r="G62" s="6"/>
      <c r="H62" s="6"/>
    </row>
    <row r="63" ht="15.75" customHeight="1">
      <c r="A63" s="6"/>
      <c r="B63" s="6" t="str">
        <f t="shared" si="1"/>
        <v/>
      </c>
      <c r="C63" s="6" t="str">
        <f t="shared" si="2"/>
        <v/>
      </c>
      <c r="D63" s="6" t="str">
        <f t="shared" si="3"/>
        <v/>
      </c>
      <c r="E63" s="170"/>
      <c r="G63" s="6"/>
      <c r="H63" s="6"/>
    </row>
    <row r="64" ht="15.75" customHeight="1">
      <c r="A64" s="6"/>
      <c r="B64" s="6" t="str">
        <f t="shared" si="1"/>
        <v/>
      </c>
      <c r="C64" s="6" t="str">
        <f t="shared" si="2"/>
        <v/>
      </c>
      <c r="D64" s="6" t="str">
        <f t="shared" si="3"/>
        <v/>
      </c>
      <c r="E64" s="170"/>
      <c r="G64" s="6"/>
      <c r="H64" s="6"/>
    </row>
    <row r="65" ht="15.75" customHeight="1">
      <c r="A65" s="6"/>
      <c r="B65" s="6" t="str">
        <f t="shared" si="1"/>
        <v/>
      </c>
      <c r="C65" s="6" t="str">
        <f t="shared" si="2"/>
        <v/>
      </c>
      <c r="D65" s="6" t="str">
        <f t="shared" si="3"/>
        <v/>
      </c>
      <c r="E65" s="170"/>
      <c r="G65" s="6"/>
      <c r="H65" s="6"/>
    </row>
    <row r="66" ht="15.75" customHeight="1">
      <c r="A66" s="6"/>
      <c r="B66" s="6" t="str">
        <f t="shared" si="1"/>
        <v/>
      </c>
      <c r="C66" s="6" t="str">
        <f t="shared" si="2"/>
        <v/>
      </c>
      <c r="D66" s="6" t="str">
        <f t="shared" si="3"/>
        <v/>
      </c>
      <c r="E66" s="170"/>
      <c r="G66" s="6"/>
      <c r="H66" s="6"/>
    </row>
    <row r="67" ht="15.75" customHeight="1">
      <c r="A67" s="6"/>
      <c r="B67" s="6" t="str">
        <f t="shared" si="1"/>
        <v/>
      </c>
      <c r="C67" s="6" t="str">
        <f t="shared" si="2"/>
        <v/>
      </c>
      <c r="D67" s="6" t="str">
        <f t="shared" si="3"/>
        <v/>
      </c>
      <c r="E67" s="170"/>
      <c r="G67" s="6"/>
      <c r="H67" s="6"/>
    </row>
    <row r="68" ht="15.75" customHeight="1">
      <c r="A68" s="6"/>
      <c r="B68" s="6" t="str">
        <f t="shared" si="1"/>
        <v/>
      </c>
      <c r="C68" s="6" t="str">
        <f t="shared" si="2"/>
        <v/>
      </c>
      <c r="D68" s="6" t="str">
        <f t="shared" si="3"/>
        <v/>
      </c>
      <c r="E68" s="170"/>
      <c r="G68" s="6"/>
      <c r="H68" s="6"/>
    </row>
    <row r="69" ht="15.75" customHeight="1">
      <c r="A69" s="6"/>
      <c r="B69" s="6" t="str">
        <f t="shared" si="1"/>
        <v/>
      </c>
      <c r="C69" s="6" t="str">
        <f t="shared" si="2"/>
        <v/>
      </c>
      <c r="D69" s="6" t="str">
        <f t="shared" si="3"/>
        <v/>
      </c>
      <c r="E69" s="170"/>
      <c r="G69" s="6"/>
      <c r="H69" s="6"/>
    </row>
    <row r="70" ht="15.75" customHeight="1">
      <c r="A70" s="6"/>
      <c r="B70" s="6" t="str">
        <f t="shared" si="1"/>
        <v/>
      </c>
      <c r="C70" s="6" t="str">
        <f t="shared" si="2"/>
        <v/>
      </c>
      <c r="D70" s="6" t="str">
        <f t="shared" si="3"/>
        <v/>
      </c>
      <c r="E70" s="170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170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170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170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35" t="s">
        <v>19</v>
      </c>
      <c r="B1" s="135" t="s">
        <v>998</v>
      </c>
      <c r="C1" s="135" t="s">
        <v>999</v>
      </c>
      <c r="D1" s="135" t="s">
        <v>1000</v>
      </c>
      <c r="E1" s="135" t="s">
        <v>14</v>
      </c>
      <c r="F1" s="148" t="s">
        <v>15</v>
      </c>
      <c r="G1" s="135" t="s">
        <v>1001</v>
      </c>
      <c r="H1" s="135" t="s">
        <v>1002</v>
      </c>
      <c r="I1" s="148"/>
      <c r="J1" s="148" t="s">
        <v>7</v>
      </c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>
      <c r="A2" s="6" t="s">
        <v>1039</v>
      </c>
      <c r="B2" s="6">
        <v>1.0</v>
      </c>
      <c r="C2" s="6">
        <v>1.0</v>
      </c>
      <c r="D2" s="6" t="s">
        <v>1008</v>
      </c>
      <c r="E2" s="170" t="s">
        <v>1040</v>
      </c>
      <c r="F2" s="185" t="s">
        <v>72</v>
      </c>
      <c r="G2" s="6">
        <v>9.0</v>
      </c>
      <c r="H2" s="6">
        <v>9.0</v>
      </c>
    </row>
    <row r="3">
      <c r="A3" s="6" t="s">
        <v>1039</v>
      </c>
      <c r="B3" s="6">
        <v>2.0</v>
      </c>
      <c r="C3" s="6">
        <v>2.0</v>
      </c>
      <c r="D3" s="6" t="s">
        <v>1008</v>
      </c>
      <c r="E3" s="170" t="s">
        <v>1041</v>
      </c>
      <c r="F3" s="185" t="s">
        <v>91</v>
      </c>
      <c r="G3" s="6">
        <v>27.0</v>
      </c>
      <c r="H3" s="6">
        <v>27.0</v>
      </c>
    </row>
    <row r="4">
      <c r="A4" s="6" t="s">
        <v>1039</v>
      </c>
      <c r="B4" s="6">
        <v>3.0</v>
      </c>
      <c r="C4" s="6">
        <v>3.0</v>
      </c>
      <c r="D4" s="6" t="s">
        <v>1008</v>
      </c>
      <c r="E4" s="170" t="s">
        <v>1042</v>
      </c>
      <c r="F4" s="145" t="s">
        <v>93</v>
      </c>
      <c r="G4" s="6">
        <v>29.0</v>
      </c>
      <c r="H4" s="6">
        <v>29.0</v>
      </c>
    </row>
    <row r="5">
      <c r="A5" s="6" t="s">
        <v>1039</v>
      </c>
      <c r="B5" s="6">
        <v>4.0</v>
      </c>
      <c r="C5" s="6">
        <v>4.0</v>
      </c>
      <c r="D5" s="6" t="s">
        <v>1008</v>
      </c>
      <c r="E5" s="170" t="s">
        <v>1043</v>
      </c>
      <c r="F5" s="145" t="s">
        <v>101</v>
      </c>
      <c r="G5" s="6">
        <v>37.0</v>
      </c>
      <c r="H5" s="6">
        <v>37.0</v>
      </c>
    </row>
    <row r="6">
      <c r="A6" s="6" t="s">
        <v>1039</v>
      </c>
      <c r="B6" s="6">
        <v>5.0</v>
      </c>
      <c r="C6" s="6">
        <v>5.0</v>
      </c>
      <c r="D6" s="6" t="s">
        <v>1008</v>
      </c>
      <c r="E6" s="170" t="s">
        <v>1044</v>
      </c>
      <c r="F6" s="145" t="s">
        <v>102</v>
      </c>
      <c r="G6" s="6">
        <v>38.0</v>
      </c>
      <c r="H6" s="6">
        <v>38.0</v>
      </c>
    </row>
    <row r="7">
      <c r="A7" s="6" t="s">
        <v>1039</v>
      </c>
      <c r="B7" s="6">
        <v>6.0</v>
      </c>
      <c r="C7" s="6">
        <v>6.0</v>
      </c>
      <c r="D7" s="6" t="s">
        <v>1008</v>
      </c>
      <c r="E7" s="170" t="s">
        <v>1045</v>
      </c>
      <c r="F7" s="145" t="s">
        <v>105</v>
      </c>
      <c r="G7" s="6">
        <v>41.0</v>
      </c>
      <c r="H7" s="6">
        <v>41.0</v>
      </c>
    </row>
    <row r="8">
      <c r="A8" s="6" t="s">
        <v>1039</v>
      </c>
      <c r="B8" s="6">
        <v>7.0</v>
      </c>
      <c r="C8" s="6">
        <v>7.0</v>
      </c>
      <c r="D8" s="6" t="s">
        <v>1008</v>
      </c>
      <c r="E8" s="170" t="s">
        <v>1046</v>
      </c>
      <c r="F8" s="145" t="s">
        <v>111</v>
      </c>
      <c r="G8" s="6">
        <v>47.0</v>
      </c>
      <c r="H8" s="6">
        <v>45.0</v>
      </c>
    </row>
    <row r="9">
      <c r="A9" s="6" t="s">
        <v>1039</v>
      </c>
      <c r="B9" s="6">
        <v>8.0</v>
      </c>
      <c r="C9" s="6">
        <v>8.0</v>
      </c>
      <c r="D9" s="6" t="s">
        <v>1008</v>
      </c>
      <c r="E9" s="170" t="s">
        <v>1047</v>
      </c>
      <c r="F9" s="145" t="s">
        <v>123</v>
      </c>
      <c r="G9" s="6">
        <v>59.0</v>
      </c>
      <c r="H9" s="6">
        <v>55.0</v>
      </c>
    </row>
    <row r="10">
      <c r="A10" s="6" t="s">
        <v>1039</v>
      </c>
      <c r="B10" s="6">
        <v>9.0</v>
      </c>
      <c r="C10" s="6">
        <v>9.0</v>
      </c>
      <c r="D10" s="6" t="s">
        <v>1008</v>
      </c>
      <c r="E10" s="170" t="s">
        <v>1048</v>
      </c>
      <c r="F10" s="145" t="s">
        <v>128</v>
      </c>
      <c r="G10" s="6">
        <v>64.0</v>
      </c>
      <c r="H10" s="6">
        <v>59.0</v>
      </c>
    </row>
    <row r="11">
      <c r="A11" s="6" t="s">
        <v>1039</v>
      </c>
      <c r="B11" s="6">
        <v>10.0</v>
      </c>
      <c r="C11" s="6">
        <v>10.0</v>
      </c>
      <c r="D11" s="6" t="s">
        <v>1008</v>
      </c>
      <c r="E11" s="170" t="s">
        <v>1049</v>
      </c>
      <c r="F11" s="145" t="s">
        <v>132</v>
      </c>
      <c r="G11" s="6">
        <v>68.0</v>
      </c>
      <c r="H11" s="6">
        <v>63.0</v>
      </c>
    </row>
    <row r="12">
      <c r="A12" s="6" t="s">
        <v>1039</v>
      </c>
      <c r="B12" s="6">
        <v>11.0</v>
      </c>
      <c r="C12" s="6">
        <v>11.0</v>
      </c>
      <c r="D12" s="6" t="s">
        <v>1008</v>
      </c>
      <c r="E12" s="170" t="s">
        <v>1050</v>
      </c>
      <c r="F12" s="145" t="s">
        <v>136</v>
      </c>
      <c r="G12" s="6">
        <v>72.0</v>
      </c>
      <c r="H12" s="6">
        <v>67.0</v>
      </c>
    </row>
    <row r="13">
      <c r="A13" s="6" t="s">
        <v>1039</v>
      </c>
      <c r="B13" s="6">
        <v>12.0</v>
      </c>
      <c r="C13" s="6">
        <v>12.0</v>
      </c>
      <c r="D13" s="6" t="s">
        <v>1008</v>
      </c>
      <c r="E13" s="170" t="s">
        <v>1051</v>
      </c>
      <c r="F13" s="145" t="s">
        <v>137</v>
      </c>
      <c r="G13" s="6">
        <v>73.0</v>
      </c>
      <c r="H13" s="6">
        <v>68.0</v>
      </c>
    </row>
    <row r="14">
      <c r="A14" s="6" t="s">
        <v>1039</v>
      </c>
      <c r="B14" s="6">
        <v>13.0</v>
      </c>
      <c r="C14" s="6">
        <v>13.0</v>
      </c>
      <c r="D14" s="6" t="s">
        <v>1008</v>
      </c>
      <c r="E14" s="170" t="s">
        <v>1052</v>
      </c>
      <c r="F14" s="145" t="s">
        <v>138</v>
      </c>
      <c r="G14" s="6">
        <v>74.0</v>
      </c>
      <c r="H14" s="6">
        <v>69.0</v>
      </c>
    </row>
    <row r="15">
      <c r="A15" s="6" t="s">
        <v>1039</v>
      </c>
      <c r="B15" s="6">
        <v>14.0</v>
      </c>
      <c r="C15" s="6">
        <v>14.0</v>
      </c>
      <c r="D15" s="6" t="s">
        <v>1008</v>
      </c>
      <c r="E15" s="170" t="s">
        <v>1053</v>
      </c>
      <c r="F15" s="145" t="s">
        <v>148</v>
      </c>
      <c r="G15" s="6">
        <v>84.0</v>
      </c>
      <c r="H15" s="6">
        <v>78.0</v>
      </c>
    </row>
    <row r="16">
      <c r="A16" s="6" t="s">
        <v>1039</v>
      </c>
      <c r="B16" s="6">
        <v>15.0</v>
      </c>
      <c r="C16" s="6">
        <v>15.0</v>
      </c>
      <c r="D16" s="6" t="s">
        <v>1008</v>
      </c>
      <c r="E16" s="170" t="s">
        <v>1054</v>
      </c>
      <c r="F16" s="145" t="s">
        <v>159</v>
      </c>
      <c r="G16" s="6">
        <v>95.0</v>
      </c>
      <c r="H16" s="6">
        <v>86.0</v>
      </c>
    </row>
    <row r="17">
      <c r="A17" s="6" t="s">
        <v>1039</v>
      </c>
      <c r="B17" s="6">
        <v>16.0</v>
      </c>
      <c r="C17" s="6">
        <v>16.0</v>
      </c>
      <c r="D17" s="6" t="s">
        <v>1008</v>
      </c>
      <c r="E17" s="170" t="s">
        <v>1055</v>
      </c>
      <c r="F17" s="145" t="s">
        <v>161</v>
      </c>
      <c r="G17" s="6">
        <v>97.0</v>
      </c>
      <c r="H17" s="6">
        <v>88.0</v>
      </c>
    </row>
    <row r="18">
      <c r="A18" s="6" t="s">
        <v>1039</v>
      </c>
      <c r="B18" s="6">
        <v>17.0</v>
      </c>
      <c r="C18" s="6">
        <v>17.0</v>
      </c>
      <c r="D18" s="6" t="s">
        <v>1008</v>
      </c>
      <c r="E18" s="170" t="s">
        <v>1055</v>
      </c>
      <c r="F18" s="145" t="s">
        <v>162</v>
      </c>
      <c r="G18" s="6">
        <v>98.0</v>
      </c>
      <c r="H18" s="6">
        <v>89.0</v>
      </c>
    </row>
    <row r="19">
      <c r="A19" s="6" t="s">
        <v>1056</v>
      </c>
      <c r="B19" s="6">
        <v>18.0</v>
      </c>
      <c r="C19" s="6" t="s">
        <v>1008</v>
      </c>
      <c r="D19" s="6">
        <v>1.0</v>
      </c>
      <c r="E19" s="170" t="s">
        <v>1057</v>
      </c>
      <c r="F19" s="145" t="s">
        <v>173</v>
      </c>
      <c r="G19" s="6">
        <v>109.0</v>
      </c>
      <c r="H19" s="6">
        <v>13.0</v>
      </c>
    </row>
    <row r="20">
      <c r="A20" s="6" t="s">
        <v>1039</v>
      </c>
      <c r="B20" s="6">
        <v>19.0</v>
      </c>
      <c r="C20" s="6">
        <v>18.0</v>
      </c>
      <c r="D20" s="6" t="s">
        <v>1008</v>
      </c>
      <c r="E20" s="170" t="s">
        <v>1058</v>
      </c>
      <c r="F20" s="145" t="s">
        <v>181</v>
      </c>
      <c r="G20" s="6">
        <v>117.0</v>
      </c>
      <c r="H20" s="6">
        <v>103.0</v>
      </c>
    </row>
    <row r="21" ht="15.75" customHeight="1">
      <c r="A21" s="6" t="s">
        <v>1039</v>
      </c>
      <c r="B21" s="6">
        <v>20.0</v>
      </c>
      <c r="C21" s="6">
        <v>19.0</v>
      </c>
      <c r="D21" s="6" t="s">
        <v>1008</v>
      </c>
      <c r="E21" s="170" t="s">
        <v>1059</v>
      </c>
      <c r="F21" s="145" t="s">
        <v>200</v>
      </c>
      <c r="G21" s="6">
        <v>136.0</v>
      </c>
      <c r="H21" s="6">
        <v>116.0</v>
      </c>
    </row>
    <row r="22" ht="15.75" customHeight="1">
      <c r="A22" s="6" t="s">
        <v>1056</v>
      </c>
      <c r="B22" s="6">
        <v>21.0</v>
      </c>
      <c r="C22" s="6" t="s">
        <v>1008</v>
      </c>
      <c r="D22" s="6">
        <v>2.0</v>
      </c>
      <c r="E22" s="170" t="s">
        <v>1059</v>
      </c>
      <c r="F22" s="145" t="s">
        <v>201</v>
      </c>
      <c r="G22" s="6">
        <v>137.0</v>
      </c>
      <c r="H22" s="6">
        <v>21.0</v>
      </c>
    </row>
    <row r="23" ht="15.75" customHeight="1">
      <c r="A23" s="6" t="s">
        <v>1039</v>
      </c>
      <c r="B23" s="6">
        <v>22.0</v>
      </c>
      <c r="C23" s="6">
        <v>20.0</v>
      </c>
      <c r="D23" s="6" t="s">
        <v>1008</v>
      </c>
      <c r="E23" s="170" t="s">
        <v>1060</v>
      </c>
      <c r="F23" s="145" t="s">
        <v>207</v>
      </c>
      <c r="G23" s="6">
        <v>143.0</v>
      </c>
      <c r="H23" s="6">
        <v>118.0</v>
      </c>
    </row>
    <row r="24" ht="15.75" customHeight="1">
      <c r="A24" s="6" t="s">
        <v>1039</v>
      </c>
      <c r="B24" s="6">
        <v>23.0</v>
      </c>
      <c r="C24" s="6">
        <v>21.0</v>
      </c>
      <c r="D24" s="6" t="s">
        <v>1008</v>
      </c>
      <c r="E24" s="170" t="s">
        <v>1061</v>
      </c>
      <c r="F24" s="145" t="s">
        <v>209</v>
      </c>
      <c r="G24" s="6">
        <v>145.0</v>
      </c>
      <c r="H24" s="6">
        <v>120.0</v>
      </c>
    </row>
    <row r="25" ht="15.75" customHeight="1">
      <c r="A25" s="6" t="s">
        <v>1039</v>
      </c>
      <c r="B25" s="6">
        <v>24.0</v>
      </c>
      <c r="C25" s="6">
        <v>22.0</v>
      </c>
      <c r="D25" s="6" t="s">
        <v>1008</v>
      </c>
      <c r="E25" s="170" t="s">
        <v>1062</v>
      </c>
      <c r="F25" s="145" t="s">
        <v>213</v>
      </c>
      <c r="G25" s="6">
        <v>149.0</v>
      </c>
      <c r="H25" s="6">
        <v>124.0</v>
      </c>
    </row>
    <row r="26" ht="15.75" customHeight="1">
      <c r="A26" s="6" t="s">
        <v>1039</v>
      </c>
      <c r="B26" s="6">
        <v>25.0</v>
      </c>
      <c r="C26" s="6">
        <v>23.0</v>
      </c>
      <c r="D26" s="6" t="s">
        <v>1008</v>
      </c>
      <c r="E26" s="170" t="s">
        <v>1063</v>
      </c>
      <c r="F26" s="145" t="s">
        <v>215</v>
      </c>
      <c r="G26" s="6">
        <v>151.0</v>
      </c>
      <c r="H26" s="6">
        <v>125.0</v>
      </c>
    </row>
    <row r="27" ht="15.75" customHeight="1">
      <c r="A27" s="6" t="s">
        <v>1039</v>
      </c>
      <c r="B27" s="6">
        <v>26.0</v>
      </c>
      <c r="C27" s="6">
        <v>24.0</v>
      </c>
      <c r="D27" s="6" t="s">
        <v>1008</v>
      </c>
      <c r="E27" s="170" t="s">
        <v>1064</v>
      </c>
      <c r="F27" s="145" t="s">
        <v>217</v>
      </c>
      <c r="G27" s="6">
        <v>153.0</v>
      </c>
      <c r="H27" s="6">
        <v>126.0</v>
      </c>
    </row>
    <row r="28" ht="15.75" customHeight="1">
      <c r="A28" s="6" t="s">
        <v>1056</v>
      </c>
      <c r="B28" s="6">
        <v>27.0</v>
      </c>
      <c r="C28" s="6" t="s">
        <v>1008</v>
      </c>
      <c r="D28" s="6">
        <v>3.0</v>
      </c>
      <c r="E28" s="170" t="s">
        <v>1065</v>
      </c>
      <c r="F28" s="145" t="s">
        <v>218</v>
      </c>
      <c r="G28" s="6">
        <v>154.0</v>
      </c>
      <c r="H28" s="6">
        <v>28.0</v>
      </c>
    </row>
    <row r="29" ht="15.75" customHeight="1">
      <c r="A29" s="6" t="s">
        <v>1056</v>
      </c>
      <c r="B29" s="6">
        <v>28.0</v>
      </c>
      <c r="C29" s="6" t="s">
        <v>1008</v>
      </c>
      <c r="D29" s="6">
        <v>4.0</v>
      </c>
      <c r="E29" s="170" t="s">
        <v>1066</v>
      </c>
      <c r="F29" s="145" t="s">
        <v>220</v>
      </c>
      <c r="G29" s="6">
        <v>156.0</v>
      </c>
      <c r="H29" s="6">
        <v>29.0</v>
      </c>
    </row>
    <row r="30" ht="15.75" customHeight="1">
      <c r="A30" s="6" t="s">
        <v>1039</v>
      </c>
      <c r="B30" s="6">
        <v>29.0</v>
      </c>
      <c r="C30" s="6">
        <v>25.0</v>
      </c>
      <c r="D30" s="6" t="s">
        <v>1008</v>
      </c>
      <c r="E30" s="170" t="s">
        <v>1067</v>
      </c>
      <c r="F30" s="145" t="s">
        <v>230</v>
      </c>
      <c r="G30" s="6">
        <v>166.0</v>
      </c>
      <c r="H30" s="6">
        <v>135.0</v>
      </c>
    </row>
    <row r="31" ht="15.75" customHeight="1">
      <c r="A31" s="6" t="s">
        <v>1039</v>
      </c>
      <c r="B31" s="6">
        <v>30.0</v>
      </c>
      <c r="C31" s="6">
        <v>26.0</v>
      </c>
      <c r="D31" s="6" t="s">
        <v>1008</v>
      </c>
      <c r="E31" s="170" t="s">
        <v>1068</v>
      </c>
      <c r="F31" s="145" t="s">
        <v>231</v>
      </c>
      <c r="G31" s="6">
        <v>167.0</v>
      </c>
      <c r="H31" s="6">
        <v>136.0</v>
      </c>
    </row>
    <row r="32" ht="15.75" customHeight="1">
      <c r="A32" s="6" t="s">
        <v>1039</v>
      </c>
      <c r="B32" s="6">
        <v>31.0</v>
      </c>
      <c r="C32" s="6">
        <v>27.0</v>
      </c>
      <c r="D32" s="6" t="s">
        <v>1008</v>
      </c>
      <c r="E32" s="170" t="s">
        <v>1069</v>
      </c>
      <c r="F32" s="145" t="s">
        <v>235</v>
      </c>
      <c r="G32" s="6">
        <v>171.0</v>
      </c>
      <c r="H32" s="6">
        <v>139.0</v>
      </c>
    </row>
    <row r="33" ht="15.75" customHeight="1">
      <c r="A33" s="6" t="s">
        <v>1039</v>
      </c>
      <c r="B33" s="6">
        <v>32.0</v>
      </c>
      <c r="C33" s="6">
        <v>28.0</v>
      </c>
      <c r="D33" s="6" t="s">
        <v>1008</v>
      </c>
      <c r="E33" s="170" t="s">
        <v>1070</v>
      </c>
      <c r="F33" s="145" t="s">
        <v>239</v>
      </c>
      <c r="G33" s="6">
        <v>175.0</v>
      </c>
      <c r="H33" s="6">
        <v>143.0</v>
      </c>
    </row>
    <row r="34" ht="15.75" customHeight="1">
      <c r="A34" s="6" t="s">
        <v>1039</v>
      </c>
      <c r="B34" s="6">
        <v>33.0</v>
      </c>
      <c r="C34" s="6">
        <v>29.0</v>
      </c>
      <c r="D34" s="6" t="s">
        <v>1008</v>
      </c>
      <c r="E34" s="170" t="s">
        <v>1071</v>
      </c>
      <c r="F34" s="145" t="s">
        <v>248</v>
      </c>
      <c r="G34" s="6">
        <v>184.0</v>
      </c>
      <c r="H34" s="6">
        <v>151.0</v>
      </c>
    </row>
    <row r="35" ht="15.75" customHeight="1">
      <c r="A35" s="6" t="s">
        <v>1039</v>
      </c>
      <c r="B35" s="6">
        <v>34.0</v>
      </c>
      <c r="C35" s="6">
        <v>30.0</v>
      </c>
      <c r="D35" s="6" t="s">
        <v>1008</v>
      </c>
      <c r="E35" s="170" t="s">
        <v>1072</v>
      </c>
      <c r="F35" s="145" t="s">
        <v>249</v>
      </c>
      <c r="G35" s="6">
        <v>185.0</v>
      </c>
      <c r="H35" s="6">
        <v>152.0</v>
      </c>
    </row>
    <row r="36" ht="15.75" customHeight="1">
      <c r="A36" s="6" t="s">
        <v>1039</v>
      </c>
      <c r="B36" s="6">
        <v>35.0</v>
      </c>
      <c r="C36" s="6">
        <v>31.0</v>
      </c>
      <c r="D36" s="6" t="s">
        <v>1008</v>
      </c>
      <c r="E36" s="170" t="s">
        <v>1073</v>
      </c>
      <c r="F36" s="145" t="s">
        <v>257</v>
      </c>
      <c r="G36" s="6">
        <v>193.0</v>
      </c>
      <c r="H36" s="6">
        <v>156.0</v>
      </c>
    </row>
    <row r="37" ht="15.75" customHeight="1">
      <c r="A37" s="6" t="s">
        <v>1056</v>
      </c>
      <c r="B37" s="6">
        <v>36.0</v>
      </c>
      <c r="C37" s="6" t="s">
        <v>1008</v>
      </c>
      <c r="D37" s="6">
        <v>5.0</v>
      </c>
      <c r="E37" s="170" t="s">
        <v>1074</v>
      </c>
      <c r="F37" s="145" t="s">
        <v>258</v>
      </c>
      <c r="G37" s="6">
        <v>194.0</v>
      </c>
      <c r="H37" s="6">
        <v>38.0</v>
      </c>
    </row>
    <row r="38" ht="15.75" customHeight="1">
      <c r="A38" s="6" t="s">
        <v>1056</v>
      </c>
      <c r="B38" s="6">
        <v>37.0</v>
      </c>
      <c r="C38" s="6" t="s">
        <v>1008</v>
      </c>
      <c r="D38" s="6">
        <v>6.0</v>
      </c>
      <c r="E38" s="170" t="s">
        <v>1075</v>
      </c>
      <c r="F38" s="145" t="s">
        <v>259</v>
      </c>
      <c r="G38" s="6">
        <v>195.0</v>
      </c>
      <c r="H38" s="6">
        <v>39.0</v>
      </c>
    </row>
    <row r="39" ht="15.75" customHeight="1">
      <c r="A39" s="6" t="s">
        <v>1056</v>
      </c>
      <c r="B39" s="6">
        <v>38.0</v>
      </c>
      <c r="C39" s="6" t="s">
        <v>1008</v>
      </c>
      <c r="D39" s="6">
        <v>7.0</v>
      </c>
      <c r="E39" s="170" t="s">
        <v>1076</v>
      </c>
      <c r="F39" s="145" t="s">
        <v>263</v>
      </c>
      <c r="G39" s="6">
        <v>199.0</v>
      </c>
      <c r="H39" s="6">
        <v>41.0</v>
      </c>
    </row>
    <row r="40" ht="15.75" customHeight="1">
      <c r="A40" s="6" t="s">
        <v>1039</v>
      </c>
      <c r="B40" s="6">
        <v>39.0</v>
      </c>
      <c r="C40" s="6">
        <v>32.0</v>
      </c>
      <c r="D40" s="6" t="s">
        <v>1008</v>
      </c>
      <c r="E40" s="170" t="s">
        <v>1077</v>
      </c>
      <c r="F40" s="145" t="s">
        <v>273</v>
      </c>
      <c r="G40" s="6">
        <v>209.0</v>
      </c>
      <c r="H40" s="6">
        <v>162.0</v>
      </c>
    </row>
    <row r="41" ht="15.75" customHeight="1">
      <c r="A41" s="6" t="s">
        <v>1039</v>
      </c>
      <c r="B41" s="6">
        <v>40.0</v>
      </c>
      <c r="C41" s="6">
        <v>33.0</v>
      </c>
      <c r="D41" s="6" t="s">
        <v>1008</v>
      </c>
      <c r="E41" s="170" t="s">
        <v>1078</v>
      </c>
      <c r="F41" s="145" t="s">
        <v>274</v>
      </c>
      <c r="G41" s="6">
        <v>210.0</v>
      </c>
      <c r="H41" s="6">
        <v>163.0</v>
      </c>
    </row>
    <row r="42" ht="15.75" customHeight="1">
      <c r="A42" s="6" t="s">
        <v>1039</v>
      </c>
      <c r="B42" s="6">
        <v>41.0</v>
      </c>
      <c r="C42" s="6">
        <v>34.0</v>
      </c>
      <c r="D42" s="6" t="s">
        <v>1008</v>
      </c>
      <c r="E42" s="170" t="s">
        <v>1079</v>
      </c>
      <c r="F42" s="145" t="s">
        <v>280</v>
      </c>
      <c r="G42" s="6">
        <v>216.0</v>
      </c>
      <c r="H42" s="6">
        <v>167.0</v>
      </c>
    </row>
    <row r="43" ht="15.75" customHeight="1">
      <c r="A43" s="6" t="s">
        <v>1056</v>
      </c>
      <c r="B43" s="6">
        <v>42.0</v>
      </c>
      <c r="C43" s="6" t="s">
        <v>1008</v>
      </c>
      <c r="D43" s="6">
        <v>8.0</v>
      </c>
      <c r="E43" s="170" t="s">
        <v>1080</v>
      </c>
      <c r="F43" s="145" t="s">
        <v>284</v>
      </c>
      <c r="G43" s="6">
        <v>220.0</v>
      </c>
      <c r="H43" s="6">
        <v>52.0</v>
      </c>
    </row>
    <row r="44" ht="15.75" customHeight="1">
      <c r="A44" s="6" t="s">
        <v>1056</v>
      </c>
      <c r="B44" s="6">
        <v>43.0</v>
      </c>
      <c r="C44" s="6" t="s">
        <v>1008</v>
      </c>
      <c r="D44" s="6">
        <v>9.0</v>
      </c>
      <c r="E44" s="170" t="s">
        <v>1081</v>
      </c>
      <c r="F44" s="145" t="s">
        <v>290</v>
      </c>
      <c r="G44" s="6">
        <v>226.0</v>
      </c>
      <c r="H44" s="6">
        <v>57.0</v>
      </c>
    </row>
    <row r="45" ht="15.75" customHeight="1">
      <c r="A45" s="6" t="s">
        <v>1039</v>
      </c>
      <c r="B45" s="6">
        <v>44.0</v>
      </c>
      <c r="C45" s="6">
        <v>35.0</v>
      </c>
      <c r="D45" s="6" t="s">
        <v>1008</v>
      </c>
      <c r="E45" s="170" t="s">
        <v>1082</v>
      </c>
      <c r="F45" s="145" t="s">
        <v>299</v>
      </c>
      <c r="G45" s="6">
        <v>235.0</v>
      </c>
      <c r="H45" s="6">
        <v>175.0</v>
      </c>
    </row>
    <row r="46" ht="15.75" customHeight="1">
      <c r="A46" s="6" t="s">
        <v>1039</v>
      </c>
      <c r="B46" s="6">
        <v>45.0</v>
      </c>
      <c r="C46" s="6">
        <v>36.0</v>
      </c>
      <c r="D46" s="6" t="s">
        <v>1008</v>
      </c>
      <c r="E46" s="170" t="s">
        <v>1083</v>
      </c>
      <c r="F46" s="145" t="s">
        <v>300</v>
      </c>
      <c r="G46" s="6">
        <v>236.0</v>
      </c>
      <c r="H46" s="6">
        <v>176.0</v>
      </c>
    </row>
    <row r="47" ht="15.75" customHeight="1">
      <c r="A47" s="6" t="s">
        <v>1039</v>
      </c>
      <c r="B47" s="6">
        <v>46.0</v>
      </c>
      <c r="C47" s="6">
        <v>37.0</v>
      </c>
      <c r="D47" s="6" t="s">
        <v>1008</v>
      </c>
      <c r="E47" s="170" t="s">
        <v>1084</v>
      </c>
      <c r="F47" s="145" t="s">
        <v>303</v>
      </c>
      <c r="G47" s="6">
        <v>239.0</v>
      </c>
      <c r="H47" s="6">
        <v>177.0</v>
      </c>
    </row>
    <row r="48" ht="15.75" customHeight="1">
      <c r="A48" s="6" t="s">
        <v>1056</v>
      </c>
      <c r="B48" s="6">
        <v>47.0</v>
      </c>
      <c r="C48" s="6" t="s">
        <v>1008</v>
      </c>
      <c r="D48" s="6">
        <v>10.0</v>
      </c>
      <c r="E48" s="170" t="s">
        <v>1085</v>
      </c>
      <c r="F48" s="145" t="s">
        <v>305</v>
      </c>
      <c r="G48" s="6">
        <v>241.0</v>
      </c>
      <c r="H48" s="6">
        <v>63.0</v>
      </c>
    </row>
    <row r="49" ht="15.75" customHeight="1">
      <c r="A49" s="6" t="s">
        <v>1056</v>
      </c>
      <c r="B49" s="6">
        <v>48.0</v>
      </c>
      <c r="C49" s="6" t="s">
        <v>1008</v>
      </c>
      <c r="D49" s="6">
        <v>11.0</v>
      </c>
      <c r="E49" s="170" t="s">
        <v>1086</v>
      </c>
      <c r="F49" s="145" t="s">
        <v>307</v>
      </c>
      <c r="G49" s="6">
        <v>243.0</v>
      </c>
      <c r="H49" s="6">
        <v>65.0</v>
      </c>
    </row>
    <row r="50" ht="15.75" customHeight="1">
      <c r="A50" s="6" t="s">
        <v>1039</v>
      </c>
      <c r="B50" s="6">
        <v>49.0</v>
      </c>
      <c r="C50" s="6">
        <v>38.0</v>
      </c>
      <c r="D50" s="6" t="s">
        <v>1008</v>
      </c>
      <c r="E50" s="170" t="s">
        <v>1087</v>
      </c>
      <c r="F50" s="145" t="s">
        <v>320</v>
      </c>
      <c r="G50" s="6">
        <v>256.0</v>
      </c>
      <c r="H50" s="6">
        <v>181.0</v>
      </c>
    </row>
    <row r="51" ht="15.75" customHeight="1">
      <c r="A51" s="6" t="s">
        <v>1056</v>
      </c>
      <c r="B51" s="6">
        <v>50.0</v>
      </c>
      <c r="C51" s="6" t="s">
        <v>1008</v>
      </c>
      <c r="D51" s="6">
        <v>12.0</v>
      </c>
      <c r="E51" s="170" t="s">
        <v>1088</v>
      </c>
      <c r="F51" s="145" t="s">
        <v>329</v>
      </c>
      <c r="G51" s="6">
        <v>265.0</v>
      </c>
      <c r="H51" s="6">
        <v>80.0</v>
      </c>
    </row>
    <row r="52" ht="15.75" customHeight="1">
      <c r="A52" s="6" t="s">
        <v>1039</v>
      </c>
      <c r="B52" s="6">
        <v>51.0</v>
      </c>
      <c r="C52" s="6">
        <v>39.0</v>
      </c>
      <c r="D52" s="6" t="s">
        <v>1008</v>
      </c>
      <c r="E52" s="170" t="s">
        <v>1089</v>
      </c>
      <c r="F52" s="145" t="s">
        <v>330</v>
      </c>
      <c r="G52" s="6">
        <v>266.0</v>
      </c>
      <c r="H52" s="6">
        <v>186.0</v>
      </c>
    </row>
    <row r="53" ht="15.75" customHeight="1">
      <c r="A53" s="6" t="s">
        <v>1056</v>
      </c>
      <c r="B53" s="6">
        <v>52.0</v>
      </c>
      <c r="C53" s="6" t="s">
        <v>1008</v>
      </c>
      <c r="D53" s="6">
        <v>13.0</v>
      </c>
      <c r="E53" s="170" t="s">
        <v>1090</v>
      </c>
      <c r="F53" s="145" t="s">
        <v>343</v>
      </c>
      <c r="G53" s="6">
        <v>279.0</v>
      </c>
      <c r="H53" s="6">
        <v>90.0</v>
      </c>
    </row>
    <row r="54" ht="15.75" customHeight="1">
      <c r="A54" s="6" t="s">
        <v>1056</v>
      </c>
      <c r="B54" s="6">
        <v>53.0</v>
      </c>
      <c r="C54" s="6" t="s">
        <v>1008</v>
      </c>
      <c r="D54" s="6">
        <v>14.0</v>
      </c>
      <c r="E54" s="170" t="s">
        <v>1091</v>
      </c>
      <c r="F54" s="145" t="s">
        <v>347</v>
      </c>
      <c r="G54" s="6">
        <v>283.0</v>
      </c>
      <c r="H54" s="6">
        <v>94.0</v>
      </c>
    </row>
    <row r="55" ht="15.75" customHeight="1">
      <c r="A55" s="6" t="s">
        <v>1039</v>
      </c>
      <c r="B55" s="6">
        <v>54.0</v>
      </c>
      <c r="C55" s="6">
        <v>40.0</v>
      </c>
      <c r="D55" s="6" t="s">
        <v>1008</v>
      </c>
      <c r="E55" s="170" t="s">
        <v>1092</v>
      </c>
      <c r="F55" s="145" t="s">
        <v>356</v>
      </c>
      <c r="G55" s="6">
        <v>292.0</v>
      </c>
      <c r="H55" s="6">
        <v>191.0</v>
      </c>
    </row>
    <row r="56" ht="15.75" customHeight="1">
      <c r="A56" s="6"/>
      <c r="B56" s="6"/>
      <c r="C56" s="6"/>
      <c r="D56" s="6"/>
      <c r="E56" s="170"/>
      <c r="F56" s="145"/>
      <c r="G56" s="6"/>
      <c r="H56" s="6"/>
    </row>
    <row r="57" ht="15.75" customHeight="1">
      <c r="A57" s="6"/>
      <c r="B57" s="6"/>
      <c r="C57" s="6"/>
      <c r="D57" s="6"/>
      <c r="E57" s="170"/>
      <c r="F57" s="145"/>
      <c r="G57" s="6"/>
      <c r="H57" s="6"/>
    </row>
    <row r="58" ht="15.75" customHeight="1">
      <c r="A58" s="6"/>
      <c r="B58" s="6"/>
      <c r="C58" s="6"/>
      <c r="D58" s="6"/>
      <c r="E58" s="170"/>
      <c r="F58" s="145"/>
      <c r="G58" s="6"/>
      <c r="H58" s="6"/>
    </row>
    <row r="59" ht="15.75" customHeight="1">
      <c r="A59" s="6"/>
      <c r="B59" s="6"/>
      <c r="C59" s="6"/>
      <c r="D59" s="6"/>
      <c r="E59" s="170"/>
      <c r="F59" s="145"/>
      <c r="G59" s="6"/>
      <c r="H59" s="6"/>
    </row>
    <row r="60" ht="15.75" customHeight="1">
      <c r="A60" s="6"/>
      <c r="B60" s="6"/>
      <c r="C60" s="6"/>
      <c r="D60" s="6"/>
      <c r="E60" s="170"/>
      <c r="F60" s="145"/>
      <c r="G60" s="6"/>
      <c r="H60" s="6"/>
    </row>
    <row r="61" ht="15.75" customHeight="1">
      <c r="A61" s="6"/>
      <c r="B61" s="6"/>
      <c r="C61" s="6"/>
      <c r="D61" s="6"/>
      <c r="E61" s="170"/>
      <c r="F61" s="145"/>
      <c r="G61" s="6"/>
      <c r="H61" s="6"/>
    </row>
    <row r="62" ht="15.75" customHeight="1">
      <c r="A62" s="6"/>
      <c r="B62" s="6"/>
      <c r="C62" s="6"/>
      <c r="D62" s="6"/>
      <c r="E62" s="170"/>
      <c r="F62" s="145"/>
      <c r="G62" s="6"/>
      <c r="H62" s="6"/>
    </row>
    <row r="63" ht="15.75" customHeight="1">
      <c r="A63" s="6"/>
      <c r="B63" s="6"/>
      <c r="C63" s="6"/>
      <c r="D63" s="6"/>
      <c r="E63" s="170"/>
      <c r="F63" s="145"/>
      <c r="G63" s="6"/>
      <c r="H63" s="6"/>
    </row>
    <row r="64" ht="15.75" customHeight="1">
      <c r="A64" s="6"/>
      <c r="B64" s="6"/>
      <c r="C64" s="6"/>
      <c r="D64" s="6"/>
      <c r="E64" s="170"/>
      <c r="G64" s="6"/>
      <c r="H64" s="6"/>
    </row>
    <row r="65" ht="15.75" customHeight="1">
      <c r="A65" s="6"/>
      <c r="B65" s="6"/>
      <c r="C65" s="6"/>
      <c r="D65" s="6"/>
      <c r="E65" s="170"/>
      <c r="G65" s="6"/>
      <c r="H65" s="6"/>
    </row>
    <row r="66" ht="15.75" customHeight="1">
      <c r="A66" s="6"/>
      <c r="B66" s="6"/>
      <c r="C66" s="6"/>
      <c r="D66" s="6"/>
      <c r="E66" s="170"/>
      <c r="G66" s="6"/>
      <c r="H66" s="6"/>
    </row>
    <row r="67" ht="15.75" customHeight="1">
      <c r="A67" s="6"/>
      <c r="B67" s="6" t="str">
        <f t="shared" ref="B67:B136" si="1">IF($A67&lt;&gt;"",B66+1,"")</f>
        <v/>
      </c>
      <c r="C67" s="6" t="str">
        <f t="shared" ref="C67:C130" si="2">IF(AND($A67&lt;&gt;"",$A67=$J$1&amp;"-"&amp;"M"),MAX($C$2:C66)+1,"")</f>
        <v/>
      </c>
      <c r="D67" s="6" t="str">
        <f t="shared" ref="D67:D130" si="3">IF(AND($A67&lt;&gt;"",$A67=$J$1&amp;"-"&amp;"F"),MAX($D$2:D66)+1,"")</f>
        <v/>
      </c>
      <c r="E67" s="170"/>
      <c r="G67" s="6"/>
      <c r="H67" s="6"/>
    </row>
    <row r="68" ht="15.75" customHeight="1">
      <c r="A68" s="6"/>
      <c r="B68" s="6" t="str">
        <f t="shared" si="1"/>
        <v/>
      </c>
      <c r="C68" s="6" t="str">
        <f t="shared" si="2"/>
        <v/>
      </c>
      <c r="D68" s="6" t="str">
        <f t="shared" si="3"/>
        <v/>
      </c>
      <c r="E68" s="170"/>
      <c r="G68" s="6"/>
      <c r="H68" s="6"/>
    </row>
    <row r="69" ht="15.75" customHeight="1">
      <c r="A69" s="6"/>
      <c r="B69" s="6" t="str">
        <f t="shared" si="1"/>
        <v/>
      </c>
      <c r="C69" s="6" t="str">
        <f t="shared" si="2"/>
        <v/>
      </c>
      <c r="D69" s="6" t="str">
        <f t="shared" si="3"/>
        <v/>
      </c>
      <c r="E69" s="170"/>
      <c r="G69" s="6"/>
      <c r="H69" s="6"/>
    </row>
    <row r="70" ht="15.75" customHeight="1">
      <c r="A70" s="6"/>
      <c r="B70" s="6" t="str">
        <f t="shared" si="1"/>
        <v/>
      </c>
      <c r="C70" s="6" t="str">
        <f t="shared" si="2"/>
        <v/>
      </c>
      <c r="D70" s="6" t="str">
        <f t="shared" si="3"/>
        <v/>
      </c>
      <c r="E70" s="170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170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170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170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35" t="s">
        <v>19</v>
      </c>
      <c r="B1" s="135" t="s">
        <v>998</v>
      </c>
      <c r="C1" s="135" t="s">
        <v>999</v>
      </c>
      <c r="D1" s="135" t="s">
        <v>1000</v>
      </c>
      <c r="E1" s="135" t="s">
        <v>14</v>
      </c>
      <c r="F1" s="148" t="s">
        <v>15</v>
      </c>
      <c r="G1" s="135" t="s">
        <v>1001</v>
      </c>
      <c r="H1" s="135" t="s">
        <v>1002</v>
      </c>
      <c r="I1" s="148"/>
      <c r="J1" s="148" t="s">
        <v>8</v>
      </c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>
      <c r="A2" s="6" t="s">
        <v>1093</v>
      </c>
      <c r="B2" s="6">
        <v>1.0</v>
      </c>
      <c r="C2" s="6">
        <v>1.0</v>
      </c>
      <c r="D2" s="6" t="s">
        <v>1008</v>
      </c>
      <c r="E2" s="170" t="s">
        <v>1094</v>
      </c>
      <c r="F2" s="185" t="s">
        <v>68</v>
      </c>
      <c r="G2" s="6">
        <v>5.0</v>
      </c>
      <c r="H2" s="6">
        <v>5.0</v>
      </c>
    </row>
    <row r="3">
      <c r="A3" s="6" t="s">
        <v>1093</v>
      </c>
      <c r="B3" s="6">
        <v>2.0</v>
      </c>
      <c r="C3" s="6">
        <v>2.0</v>
      </c>
      <c r="D3" s="6" t="s">
        <v>1008</v>
      </c>
      <c r="E3" s="170" t="s">
        <v>1095</v>
      </c>
      <c r="F3" s="185" t="s">
        <v>75</v>
      </c>
      <c r="G3" s="6">
        <v>12.0</v>
      </c>
      <c r="H3" s="6">
        <v>12.0</v>
      </c>
    </row>
    <row r="4">
      <c r="A4" s="6" t="s">
        <v>1093</v>
      </c>
      <c r="B4" s="6">
        <v>3.0</v>
      </c>
      <c r="C4" s="6">
        <v>3.0</v>
      </c>
      <c r="D4" s="6" t="s">
        <v>1008</v>
      </c>
      <c r="E4" s="170" t="s">
        <v>1096</v>
      </c>
      <c r="F4" s="145" t="s">
        <v>79</v>
      </c>
      <c r="G4" s="6">
        <v>15.0</v>
      </c>
      <c r="H4" s="6">
        <v>15.0</v>
      </c>
    </row>
    <row r="5">
      <c r="A5" s="6" t="s">
        <v>1093</v>
      </c>
      <c r="B5" s="6">
        <v>4.0</v>
      </c>
      <c r="C5" s="6">
        <v>4.0</v>
      </c>
      <c r="D5" s="6" t="s">
        <v>1008</v>
      </c>
      <c r="E5" s="170" t="s">
        <v>1097</v>
      </c>
      <c r="F5" s="145" t="s">
        <v>88</v>
      </c>
      <c r="G5" s="6">
        <v>24.0</v>
      </c>
      <c r="H5" s="6">
        <v>24.0</v>
      </c>
    </row>
    <row r="6">
      <c r="A6" s="6" t="s">
        <v>1093</v>
      </c>
      <c r="B6" s="6">
        <v>5.0</v>
      </c>
      <c r="C6" s="6">
        <v>5.0</v>
      </c>
      <c r="D6" s="6" t="s">
        <v>1008</v>
      </c>
      <c r="E6" s="170" t="s">
        <v>1098</v>
      </c>
      <c r="F6" s="145" t="s">
        <v>94</v>
      </c>
      <c r="G6" s="6">
        <v>30.0</v>
      </c>
      <c r="H6" s="6">
        <v>30.0</v>
      </c>
    </row>
    <row r="7">
      <c r="A7" s="6" t="s">
        <v>1093</v>
      </c>
      <c r="B7" s="6">
        <v>6.0</v>
      </c>
      <c r="C7" s="6">
        <v>6.0</v>
      </c>
      <c r="D7" s="6" t="s">
        <v>1008</v>
      </c>
      <c r="E7" s="170" t="s">
        <v>1099</v>
      </c>
      <c r="F7" s="145" t="s">
        <v>113</v>
      </c>
      <c r="G7" s="6">
        <v>49.0</v>
      </c>
      <c r="H7" s="6">
        <v>46.0</v>
      </c>
    </row>
    <row r="8">
      <c r="A8" s="6" t="s">
        <v>1093</v>
      </c>
      <c r="B8" s="6">
        <v>7.0</v>
      </c>
      <c r="C8" s="6">
        <v>7.0</v>
      </c>
      <c r="D8" s="6" t="s">
        <v>1008</v>
      </c>
      <c r="E8" s="170" t="s">
        <v>1100</v>
      </c>
      <c r="F8" s="145" t="s">
        <v>115</v>
      </c>
      <c r="G8" s="6">
        <v>51.0</v>
      </c>
      <c r="H8" s="6">
        <v>48.0</v>
      </c>
    </row>
    <row r="9">
      <c r="A9" s="6" t="s">
        <v>1093</v>
      </c>
      <c r="B9" s="6">
        <v>8.0</v>
      </c>
      <c r="C9" s="6">
        <v>8.0</v>
      </c>
      <c r="D9" s="6" t="s">
        <v>1008</v>
      </c>
      <c r="E9" s="170" t="s">
        <v>1101</v>
      </c>
      <c r="F9" s="145" t="s">
        <v>120</v>
      </c>
      <c r="G9" s="6">
        <v>56.0</v>
      </c>
      <c r="H9" s="6">
        <v>53.0</v>
      </c>
    </row>
    <row r="10">
      <c r="A10" s="6" t="s">
        <v>1093</v>
      </c>
      <c r="B10" s="6">
        <v>9.0</v>
      </c>
      <c r="C10" s="6">
        <v>9.0</v>
      </c>
      <c r="D10" s="6" t="s">
        <v>1008</v>
      </c>
      <c r="E10" s="170" t="s">
        <v>1102</v>
      </c>
      <c r="F10" s="145" t="s">
        <v>134</v>
      </c>
      <c r="G10" s="6">
        <v>70.0</v>
      </c>
      <c r="H10" s="6">
        <v>65.0</v>
      </c>
    </row>
    <row r="11">
      <c r="A11" s="6" t="s">
        <v>1103</v>
      </c>
      <c r="B11" s="6">
        <v>10.0</v>
      </c>
      <c r="C11" s="6" t="s">
        <v>1008</v>
      </c>
      <c r="D11" s="6">
        <v>1.0</v>
      </c>
      <c r="E11" s="170" t="s">
        <v>1104</v>
      </c>
      <c r="F11" s="145" t="s">
        <v>152</v>
      </c>
      <c r="G11" s="6">
        <v>88.0</v>
      </c>
      <c r="H11" s="6">
        <v>7.0</v>
      </c>
    </row>
    <row r="12">
      <c r="A12" s="6" t="s">
        <v>1093</v>
      </c>
      <c r="B12" s="6">
        <v>11.0</v>
      </c>
      <c r="C12" s="6">
        <v>10.0</v>
      </c>
      <c r="D12" s="6" t="s">
        <v>1008</v>
      </c>
      <c r="E12" s="170" t="s">
        <v>1104</v>
      </c>
      <c r="F12" s="145" t="s">
        <v>153</v>
      </c>
      <c r="G12" s="6">
        <v>89.0</v>
      </c>
      <c r="H12" s="6">
        <v>82.0</v>
      </c>
    </row>
    <row r="13">
      <c r="A13" s="6" t="s">
        <v>1103</v>
      </c>
      <c r="B13" s="6">
        <v>12.0</v>
      </c>
      <c r="C13" s="6" t="s">
        <v>1008</v>
      </c>
      <c r="D13" s="6">
        <v>2.0</v>
      </c>
      <c r="E13" s="170" t="s">
        <v>1105</v>
      </c>
      <c r="F13" s="145" t="s">
        <v>158</v>
      </c>
      <c r="G13" s="6">
        <v>94.0</v>
      </c>
      <c r="H13" s="6">
        <v>9.0</v>
      </c>
    </row>
    <row r="14">
      <c r="A14" s="6" t="s">
        <v>1093</v>
      </c>
      <c r="B14" s="6">
        <v>13.0</v>
      </c>
      <c r="C14" s="6">
        <v>11.0</v>
      </c>
      <c r="D14" s="6" t="s">
        <v>1008</v>
      </c>
      <c r="E14" s="170" t="s">
        <v>1106</v>
      </c>
      <c r="F14" s="145" t="s">
        <v>160</v>
      </c>
      <c r="G14" s="6">
        <v>96.0</v>
      </c>
      <c r="H14" s="6">
        <v>87.0</v>
      </c>
    </row>
    <row r="15">
      <c r="A15" s="6" t="s">
        <v>1103</v>
      </c>
      <c r="B15" s="6">
        <v>14.0</v>
      </c>
      <c r="C15" s="6" t="s">
        <v>1008</v>
      </c>
      <c r="D15" s="6">
        <v>3.0</v>
      </c>
      <c r="E15" s="170" t="s">
        <v>1107</v>
      </c>
      <c r="F15" s="145" t="s">
        <v>165</v>
      </c>
      <c r="G15" s="6">
        <v>101.0</v>
      </c>
      <c r="H15" s="6">
        <v>11.0</v>
      </c>
    </row>
    <row r="16">
      <c r="A16" s="6" t="s">
        <v>1093</v>
      </c>
      <c r="B16" s="6">
        <v>15.0</v>
      </c>
      <c r="C16" s="6">
        <v>12.0</v>
      </c>
      <c r="D16" s="6" t="s">
        <v>1008</v>
      </c>
      <c r="E16" s="170" t="s">
        <v>1108</v>
      </c>
      <c r="F16" s="145" t="s">
        <v>171</v>
      </c>
      <c r="G16" s="6">
        <v>107.0</v>
      </c>
      <c r="H16" s="6">
        <v>96.0</v>
      </c>
    </row>
    <row r="17">
      <c r="A17" s="6" t="s">
        <v>1093</v>
      </c>
      <c r="B17" s="6">
        <v>16.0</v>
      </c>
      <c r="C17" s="6">
        <v>13.0</v>
      </c>
      <c r="D17" s="6" t="s">
        <v>1008</v>
      </c>
      <c r="E17" s="170" t="s">
        <v>1109</v>
      </c>
      <c r="F17" s="145" t="s">
        <v>176</v>
      </c>
      <c r="G17" s="6">
        <v>112.0</v>
      </c>
      <c r="H17" s="6">
        <v>99.0</v>
      </c>
    </row>
    <row r="18">
      <c r="A18" s="6" t="s">
        <v>1093</v>
      </c>
      <c r="B18" s="6">
        <v>17.0</v>
      </c>
      <c r="C18" s="6">
        <v>14.0</v>
      </c>
      <c r="D18" s="6" t="s">
        <v>1008</v>
      </c>
      <c r="E18" s="170" t="s">
        <v>1110</v>
      </c>
      <c r="F18" s="145" t="s">
        <v>196</v>
      </c>
      <c r="G18" s="6">
        <v>132.0</v>
      </c>
      <c r="H18" s="6">
        <v>113.0</v>
      </c>
    </row>
    <row r="19">
      <c r="A19" s="6" t="s">
        <v>1093</v>
      </c>
      <c r="B19" s="6">
        <v>18.0</v>
      </c>
      <c r="C19" s="6">
        <v>15.0</v>
      </c>
      <c r="D19" s="6" t="s">
        <v>1008</v>
      </c>
      <c r="E19" s="170" t="s">
        <v>1111</v>
      </c>
      <c r="F19" s="145" t="s">
        <v>211</v>
      </c>
      <c r="G19" s="6">
        <v>147.0</v>
      </c>
      <c r="H19" s="6">
        <v>122.0</v>
      </c>
    </row>
    <row r="20">
      <c r="A20" s="6" t="s">
        <v>1103</v>
      </c>
      <c r="B20" s="6">
        <v>19.0</v>
      </c>
      <c r="C20" s="6" t="s">
        <v>1008</v>
      </c>
      <c r="D20" s="6">
        <v>4.0</v>
      </c>
      <c r="E20" s="170" t="s">
        <v>1112</v>
      </c>
      <c r="F20" s="145" t="s">
        <v>216</v>
      </c>
      <c r="G20" s="6">
        <v>152.0</v>
      </c>
      <c r="H20" s="6">
        <v>27.0</v>
      </c>
    </row>
    <row r="21" ht="15.75" customHeight="1">
      <c r="A21" s="6" t="s">
        <v>1093</v>
      </c>
      <c r="B21" s="6">
        <v>20.0</v>
      </c>
      <c r="C21" s="6">
        <v>16.0</v>
      </c>
      <c r="D21" s="6" t="s">
        <v>1008</v>
      </c>
      <c r="E21" s="170" t="s">
        <v>1113</v>
      </c>
      <c r="F21" s="145" t="s">
        <v>219</v>
      </c>
      <c r="G21" s="6">
        <v>155.0</v>
      </c>
      <c r="H21" s="6">
        <v>127.0</v>
      </c>
    </row>
    <row r="22" ht="15.75" customHeight="1">
      <c r="A22" s="6" t="s">
        <v>1093</v>
      </c>
      <c r="B22" s="6">
        <v>21.0</v>
      </c>
      <c r="C22" s="6">
        <v>17.0</v>
      </c>
      <c r="D22" s="6" t="s">
        <v>1008</v>
      </c>
      <c r="E22" s="170" t="s">
        <v>1114</v>
      </c>
      <c r="F22" s="145" t="s">
        <v>223</v>
      </c>
      <c r="G22" s="6">
        <v>159.0</v>
      </c>
      <c r="H22" s="6">
        <v>129.0</v>
      </c>
    </row>
    <row r="23" ht="15.75" customHeight="1">
      <c r="A23" s="6" t="s">
        <v>1103</v>
      </c>
      <c r="B23" s="6">
        <v>22.0</v>
      </c>
      <c r="C23" s="6" t="s">
        <v>1008</v>
      </c>
      <c r="D23" s="6">
        <v>5.0</v>
      </c>
      <c r="E23" s="170" t="s">
        <v>1115</v>
      </c>
      <c r="F23" s="145" t="s">
        <v>225</v>
      </c>
      <c r="G23" s="6">
        <v>161.0</v>
      </c>
      <c r="H23" s="6">
        <v>31.0</v>
      </c>
    </row>
    <row r="24" ht="15.75" customHeight="1">
      <c r="A24" s="6" t="s">
        <v>1093</v>
      </c>
      <c r="B24" s="6">
        <v>23.0</v>
      </c>
      <c r="C24" s="6">
        <v>18.0</v>
      </c>
      <c r="D24" s="6" t="s">
        <v>1008</v>
      </c>
      <c r="E24" s="170" t="s">
        <v>1116</v>
      </c>
      <c r="F24" s="145" t="s">
        <v>240</v>
      </c>
      <c r="G24" s="6">
        <v>176.0</v>
      </c>
      <c r="H24" s="6">
        <v>144.0</v>
      </c>
    </row>
    <row r="25" ht="15.75" customHeight="1">
      <c r="A25" s="6" t="s">
        <v>1093</v>
      </c>
      <c r="B25" s="6">
        <v>24.0</v>
      </c>
      <c r="C25" s="6">
        <v>19.0</v>
      </c>
      <c r="D25" s="6" t="s">
        <v>1008</v>
      </c>
      <c r="E25" s="170" t="s">
        <v>1117</v>
      </c>
      <c r="F25" s="145" t="s">
        <v>243</v>
      </c>
      <c r="G25" s="6">
        <v>179.0</v>
      </c>
      <c r="H25" s="6">
        <v>147.0</v>
      </c>
    </row>
    <row r="26" ht="15.75" customHeight="1">
      <c r="A26" s="6" t="s">
        <v>1093</v>
      </c>
      <c r="B26" s="6">
        <v>25.0</v>
      </c>
      <c r="C26" s="6">
        <v>20.0</v>
      </c>
      <c r="D26" s="6" t="s">
        <v>1008</v>
      </c>
      <c r="E26" s="170" t="s">
        <v>1118</v>
      </c>
      <c r="F26" s="145" t="s">
        <v>244</v>
      </c>
      <c r="G26" s="6">
        <v>180.0</v>
      </c>
      <c r="H26" s="6">
        <v>148.0</v>
      </c>
    </row>
    <row r="27" ht="15.75" customHeight="1">
      <c r="A27" s="6" t="s">
        <v>1093</v>
      </c>
      <c r="B27" s="6">
        <v>26.0</v>
      </c>
      <c r="C27" s="6">
        <v>21.0</v>
      </c>
      <c r="D27" s="6" t="s">
        <v>1008</v>
      </c>
      <c r="E27" s="170" t="s">
        <v>1118</v>
      </c>
      <c r="F27" s="145" t="s">
        <v>245</v>
      </c>
      <c r="G27" s="6">
        <v>181.0</v>
      </c>
      <c r="H27" s="6">
        <v>149.0</v>
      </c>
    </row>
    <row r="28" ht="15.75" customHeight="1">
      <c r="A28" s="6" t="s">
        <v>1103</v>
      </c>
      <c r="B28" s="6">
        <v>27.0</v>
      </c>
      <c r="C28" s="6" t="s">
        <v>1008</v>
      </c>
      <c r="D28" s="6">
        <v>6.0</v>
      </c>
      <c r="E28" s="170" t="s">
        <v>1119</v>
      </c>
      <c r="F28" s="145" t="s">
        <v>253</v>
      </c>
      <c r="G28" s="6">
        <v>189.0</v>
      </c>
      <c r="H28" s="6">
        <v>36.0</v>
      </c>
    </row>
    <row r="29" ht="15.75" customHeight="1">
      <c r="A29" s="6" t="s">
        <v>1093</v>
      </c>
      <c r="B29" s="6">
        <v>28.0</v>
      </c>
      <c r="C29" s="6">
        <v>22.0</v>
      </c>
      <c r="D29" s="6" t="s">
        <v>1008</v>
      </c>
      <c r="E29" s="170" t="s">
        <v>1120</v>
      </c>
      <c r="F29" s="145" t="s">
        <v>262</v>
      </c>
      <c r="G29" s="6">
        <v>198.0</v>
      </c>
      <c r="H29" s="6">
        <v>158.0</v>
      </c>
    </row>
    <row r="30" ht="15.75" customHeight="1">
      <c r="A30" s="6" t="s">
        <v>1103</v>
      </c>
      <c r="B30" s="6">
        <v>29.0</v>
      </c>
      <c r="C30" s="6" t="s">
        <v>1008</v>
      </c>
      <c r="D30" s="6">
        <v>7.0</v>
      </c>
      <c r="E30" s="170" t="s">
        <v>1121</v>
      </c>
      <c r="F30" s="145" t="s">
        <v>266</v>
      </c>
      <c r="G30" s="6">
        <v>202.0</v>
      </c>
      <c r="H30" s="6">
        <v>43.0</v>
      </c>
    </row>
    <row r="31" ht="15.75" customHeight="1">
      <c r="A31" s="6" t="s">
        <v>1103</v>
      </c>
      <c r="B31" s="6">
        <v>30.0</v>
      </c>
      <c r="C31" s="6" t="s">
        <v>1008</v>
      </c>
      <c r="D31" s="6">
        <v>8.0</v>
      </c>
      <c r="E31" s="170" t="s">
        <v>1122</v>
      </c>
      <c r="F31" s="145" t="s">
        <v>267</v>
      </c>
      <c r="G31" s="6">
        <v>203.0</v>
      </c>
      <c r="H31" s="6">
        <v>44.0</v>
      </c>
    </row>
    <row r="32" ht="15.75" customHeight="1">
      <c r="A32" s="6" t="s">
        <v>1093</v>
      </c>
      <c r="B32" s="6">
        <v>31.0</v>
      </c>
      <c r="C32" s="6">
        <v>23.0</v>
      </c>
      <c r="D32" s="6" t="s">
        <v>1008</v>
      </c>
      <c r="E32" s="170" t="s">
        <v>1123</v>
      </c>
      <c r="F32" s="145" t="s">
        <v>271</v>
      </c>
      <c r="G32" s="6">
        <v>207.0</v>
      </c>
      <c r="H32" s="6">
        <v>161.0</v>
      </c>
    </row>
    <row r="33" ht="15.75" customHeight="1">
      <c r="A33" s="6" t="s">
        <v>1103</v>
      </c>
      <c r="B33" s="6">
        <v>32.0</v>
      </c>
      <c r="C33" s="6" t="s">
        <v>1008</v>
      </c>
      <c r="D33" s="6">
        <v>9.0</v>
      </c>
      <c r="E33" s="170" t="s">
        <v>1124</v>
      </c>
      <c r="F33" s="145" t="s">
        <v>293</v>
      </c>
      <c r="G33" s="6">
        <v>229.0</v>
      </c>
      <c r="H33" s="6">
        <v>58.0</v>
      </c>
    </row>
    <row r="34" ht="15.75" customHeight="1">
      <c r="A34" s="6" t="s">
        <v>1103</v>
      </c>
      <c r="B34" s="6">
        <v>33.0</v>
      </c>
      <c r="C34" s="6" t="s">
        <v>1008</v>
      </c>
      <c r="D34" s="6">
        <v>10.0</v>
      </c>
      <c r="E34" s="170" t="s">
        <v>1125</v>
      </c>
      <c r="F34" s="145" t="s">
        <v>301</v>
      </c>
      <c r="G34" s="6">
        <v>237.0</v>
      </c>
      <c r="H34" s="6">
        <v>61.0</v>
      </c>
    </row>
    <row r="35" ht="15.75" customHeight="1">
      <c r="A35" s="6" t="s">
        <v>1103</v>
      </c>
      <c r="B35" s="6">
        <v>34.0</v>
      </c>
      <c r="C35" s="6" t="s">
        <v>1008</v>
      </c>
      <c r="D35" s="6">
        <v>11.0</v>
      </c>
      <c r="E35" s="170" t="s">
        <v>1126</v>
      </c>
      <c r="F35" s="145" t="s">
        <v>302</v>
      </c>
      <c r="G35" s="6">
        <v>238.0</v>
      </c>
      <c r="H35" s="6">
        <v>62.0</v>
      </c>
    </row>
    <row r="36" ht="15.75" customHeight="1">
      <c r="A36" s="6" t="s">
        <v>1103</v>
      </c>
      <c r="B36" s="6">
        <v>35.0</v>
      </c>
      <c r="C36" s="6" t="s">
        <v>1008</v>
      </c>
      <c r="D36" s="6">
        <v>12.0</v>
      </c>
      <c r="E36" s="170" t="s">
        <v>1127</v>
      </c>
      <c r="F36" s="145" t="s">
        <v>317</v>
      </c>
      <c r="G36" s="6">
        <v>253.0</v>
      </c>
      <c r="H36" s="6">
        <v>73.0</v>
      </c>
    </row>
    <row r="37" ht="15.75" customHeight="1">
      <c r="A37" s="6" t="s">
        <v>1093</v>
      </c>
      <c r="B37" s="6">
        <v>36.0</v>
      </c>
      <c r="C37" s="6">
        <v>24.0</v>
      </c>
      <c r="D37" s="6" t="s">
        <v>1008</v>
      </c>
      <c r="E37" s="170" t="s">
        <v>1128</v>
      </c>
      <c r="F37" s="145" t="s">
        <v>321</v>
      </c>
      <c r="G37" s="6">
        <v>257.0</v>
      </c>
      <c r="H37" s="6">
        <v>182.0</v>
      </c>
    </row>
    <row r="38" ht="15.75" customHeight="1">
      <c r="A38" s="6" t="s">
        <v>1093</v>
      </c>
      <c r="B38" s="6">
        <v>37.0</v>
      </c>
      <c r="C38" s="6">
        <v>25.0</v>
      </c>
      <c r="D38" s="6" t="s">
        <v>1008</v>
      </c>
      <c r="E38" s="170" t="s">
        <v>1129</v>
      </c>
      <c r="F38" s="145" t="s">
        <v>322</v>
      </c>
      <c r="G38" s="6">
        <v>258.0</v>
      </c>
      <c r="H38" s="6">
        <v>183.0</v>
      </c>
    </row>
    <row r="39" ht="15.75" customHeight="1">
      <c r="A39" s="6" t="s">
        <v>1103</v>
      </c>
      <c r="B39" s="6">
        <v>38.0</v>
      </c>
      <c r="C39" s="6" t="s">
        <v>1008</v>
      </c>
      <c r="D39" s="6">
        <v>13.0</v>
      </c>
      <c r="E39" s="170" t="s">
        <v>1130</v>
      </c>
      <c r="F39" s="145" t="s">
        <v>325</v>
      </c>
      <c r="G39" s="6">
        <v>261.0</v>
      </c>
      <c r="H39" s="6">
        <v>77.0</v>
      </c>
    </row>
    <row r="40" ht="15.75" customHeight="1">
      <c r="A40" s="6" t="s">
        <v>1103</v>
      </c>
      <c r="B40" s="6">
        <v>39.0</v>
      </c>
      <c r="C40" s="6" t="s">
        <v>1008</v>
      </c>
      <c r="D40" s="6">
        <v>14.0</v>
      </c>
      <c r="E40" s="170" t="s">
        <v>1131</v>
      </c>
      <c r="F40" s="145" t="s">
        <v>331</v>
      </c>
      <c r="G40" s="6">
        <v>267.0</v>
      </c>
      <c r="H40" s="6">
        <v>81.0</v>
      </c>
    </row>
    <row r="41" ht="15.75" customHeight="1">
      <c r="A41" s="6" t="s">
        <v>1103</v>
      </c>
      <c r="B41" s="6">
        <v>40.0</v>
      </c>
      <c r="C41" s="6" t="s">
        <v>1008</v>
      </c>
      <c r="D41" s="6">
        <v>15.0</v>
      </c>
      <c r="E41" s="170" t="s">
        <v>1132</v>
      </c>
      <c r="F41" s="145" t="s">
        <v>332</v>
      </c>
      <c r="G41" s="6">
        <v>268.0</v>
      </c>
      <c r="H41" s="6">
        <v>82.0</v>
      </c>
    </row>
    <row r="42" ht="15.75" customHeight="1">
      <c r="A42" s="6" t="s">
        <v>1103</v>
      </c>
      <c r="B42" s="6">
        <v>41.0</v>
      </c>
      <c r="C42" s="6" t="s">
        <v>1008</v>
      </c>
      <c r="D42" s="6">
        <v>16.0</v>
      </c>
      <c r="E42" s="170" t="s">
        <v>1133</v>
      </c>
      <c r="F42" s="145" t="s">
        <v>348</v>
      </c>
      <c r="G42" s="6">
        <v>284.0</v>
      </c>
      <c r="H42" s="6">
        <v>95.0</v>
      </c>
    </row>
    <row r="43" ht="15.75" customHeight="1">
      <c r="A43" s="6" t="s">
        <v>1103</v>
      </c>
      <c r="B43" s="6">
        <v>42.0</v>
      </c>
      <c r="C43" s="6" t="s">
        <v>1008</v>
      </c>
      <c r="D43" s="6">
        <v>17.0</v>
      </c>
      <c r="E43" s="170" t="s">
        <v>1134</v>
      </c>
      <c r="F43" s="145" t="s">
        <v>358</v>
      </c>
      <c r="G43" s="6">
        <v>294.0</v>
      </c>
      <c r="H43" s="6">
        <v>103.0</v>
      </c>
    </row>
    <row r="44" ht="15.75" customHeight="1">
      <c r="A44" s="6" t="s">
        <v>1103</v>
      </c>
      <c r="B44" s="6">
        <v>43.0</v>
      </c>
      <c r="C44" s="6" t="s">
        <v>1008</v>
      </c>
      <c r="D44" s="6">
        <v>18.0</v>
      </c>
      <c r="E44" s="170" t="s">
        <v>1135</v>
      </c>
      <c r="F44" s="145" t="s">
        <v>361</v>
      </c>
      <c r="G44" s="6">
        <v>297.0</v>
      </c>
      <c r="H44" s="6">
        <v>105.0</v>
      </c>
    </row>
    <row r="45" ht="15.75" customHeight="1">
      <c r="A45" s="6"/>
      <c r="B45" s="6"/>
      <c r="C45" s="6"/>
      <c r="D45" s="6"/>
      <c r="E45" s="170"/>
      <c r="F45" s="145"/>
      <c r="G45" s="6"/>
      <c r="H45" s="6"/>
    </row>
    <row r="46" ht="15.75" customHeight="1">
      <c r="A46" s="6"/>
      <c r="B46" s="6"/>
      <c r="C46" s="6"/>
      <c r="D46" s="6"/>
      <c r="E46" s="170"/>
      <c r="F46" s="145"/>
      <c r="G46" s="6"/>
      <c r="H46" s="6"/>
    </row>
    <row r="47" ht="15.75" customHeight="1">
      <c r="A47" s="6"/>
      <c r="B47" s="6"/>
      <c r="C47" s="6"/>
      <c r="D47" s="6"/>
      <c r="E47" s="170"/>
      <c r="F47" s="145"/>
      <c r="G47" s="6"/>
      <c r="H47" s="6"/>
    </row>
    <row r="48" ht="15.75" customHeight="1">
      <c r="A48" s="6"/>
      <c r="B48" s="6"/>
      <c r="C48" s="6"/>
      <c r="D48" s="6"/>
      <c r="E48" s="170"/>
      <c r="F48" s="145"/>
      <c r="G48" s="6"/>
      <c r="H48" s="6"/>
    </row>
    <row r="49" ht="15.75" customHeight="1">
      <c r="A49" s="6"/>
      <c r="B49" s="6"/>
      <c r="C49" s="6"/>
      <c r="D49" s="6"/>
      <c r="E49" s="170"/>
      <c r="F49" s="145"/>
      <c r="G49" s="6"/>
      <c r="H49" s="6"/>
    </row>
    <row r="50" ht="15.75" customHeight="1">
      <c r="A50" s="6"/>
      <c r="B50" s="6"/>
      <c r="C50" s="6"/>
      <c r="D50" s="6"/>
      <c r="E50" s="170"/>
      <c r="F50" s="145"/>
      <c r="G50" s="6"/>
      <c r="H50" s="6"/>
    </row>
    <row r="51" ht="15.75" customHeight="1">
      <c r="A51" s="6"/>
      <c r="B51" s="6"/>
      <c r="C51" s="6"/>
      <c r="D51" s="6"/>
      <c r="E51" s="170"/>
      <c r="F51" s="145"/>
      <c r="G51" s="6"/>
      <c r="H51" s="6"/>
    </row>
    <row r="52" ht="15.75" customHeight="1">
      <c r="A52" s="6"/>
      <c r="B52" s="6"/>
      <c r="C52" s="6"/>
      <c r="D52" s="6"/>
      <c r="E52" s="170"/>
      <c r="F52" s="145"/>
      <c r="G52" s="6"/>
      <c r="H52" s="6"/>
    </row>
    <row r="53" ht="15.75" customHeight="1">
      <c r="A53" s="6"/>
      <c r="B53" s="6"/>
      <c r="C53" s="6"/>
      <c r="D53" s="6"/>
      <c r="E53" s="170"/>
      <c r="F53" s="145"/>
      <c r="G53" s="6"/>
      <c r="H53" s="6"/>
    </row>
    <row r="54" ht="15.75" customHeight="1">
      <c r="A54" s="6"/>
      <c r="B54" s="6"/>
      <c r="C54" s="6"/>
      <c r="D54" s="6"/>
      <c r="E54" s="170"/>
      <c r="F54" s="145"/>
      <c r="G54" s="6"/>
      <c r="H54" s="6"/>
    </row>
    <row r="55" ht="15.75" customHeight="1">
      <c r="A55" s="6"/>
      <c r="B55" s="6"/>
      <c r="C55" s="6"/>
      <c r="D55" s="6"/>
      <c r="E55" s="170"/>
      <c r="F55" s="145"/>
      <c r="G55" s="6"/>
      <c r="H55" s="6"/>
    </row>
    <row r="56" ht="15.75" customHeight="1">
      <c r="A56" s="6"/>
      <c r="B56" s="6"/>
      <c r="C56" s="6"/>
      <c r="D56" s="6"/>
      <c r="E56" s="170"/>
      <c r="F56" s="145"/>
      <c r="G56" s="6"/>
      <c r="H56" s="6"/>
    </row>
    <row r="57" ht="15.75" customHeight="1">
      <c r="A57" s="6"/>
      <c r="B57" s="6" t="str">
        <f t="shared" ref="B57:B136" si="1">IF($A57&lt;&gt;"",B56+1,"")</f>
        <v/>
      </c>
      <c r="C57" s="6" t="str">
        <f t="shared" ref="C57:C130" si="2">IF(AND($A57&lt;&gt;"",$A57=$J$1&amp;"-"&amp;"M"),MAX($C$2:C56)+1,"")</f>
        <v/>
      </c>
      <c r="D57" s="6" t="str">
        <f t="shared" ref="D57:D130" si="3">IF(AND($A57&lt;&gt;"",$A57=$J$1&amp;"-"&amp;"F"),MAX($D$2:D56)+1,"")</f>
        <v/>
      </c>
      <c r="E57" s="170"/>
      <c r="G57" s="6"/>
      <c r="H57" s="6"/>
    </row>
    <row r="58" ht="15.75" customHeight="1">
      <c r="A58" s="6"/>
      <c r="B58" s="6" t="str">
        <f t="shared" si="1"/>
        <v/>
      </c>
      <c r="C58" s="6" t="str">
        <f t="shared" si="2"/>
        <v/>
      </c>
      <c r="D58" s="6" t="str">
        <f t="shared" si="3"/>
        <v/>
      </c>
      <c r="E58" s="170"/>
      <c r="G58" s="6"/>
      <c r="H58" s="6"/>
    </row>
    <row r="59" ht="15.75" customHeight="1">
      <c r="A59" s="6"/>
      <c r="B59" s="6" t="str">
        <f t="shared" si="1"/>
        <v/>
      </c>
      <c r="C59" s="6" t="str">
        <f t="shared" si="2"/>
        <v/>
      </c>
      <c r="D59" s="6" t="str">
        <f t="shared" si="3"/>
        <v/>
      </c>
      <c r="E59" s="170"/>
      <c r="G59" s="6"/>
      <c r="H59" s="6"/>
    </row>
    <row r="60" ht="15.75" customHeight="1">
      <c r="A60" s="6"/>
      <c r="B60" s="6" t="str">
        <f t="shared" si="1"/>
        <v/>
      </c>
      <c r="C60" s="6" t="str">
        <f t="shared" si="2"/>
        <v/>
      </c>
      <c r="D60" s="6" t="str">
        <f t="shared" si="3"/>
        <v/>
      </c>
      <c r="E60" s="170"/>
      <c r="G60" s="6"/>
      <c r="H60" s="6"/>
    </row>
    <row r="61" ht="15.75" customHeight="1">
      <c r="A61" s="6"/>
      <c r="B61" s="6" t="str">
        <f t="shared" si="1"/>
        <v/>
      </c>
      <c r="C61" s="6" t="str">
        <f t="shared" si="2"/>
        <v/>
      </c>
      <c r="D61" s="6" t="str">
        <f t="shared" si="3"/>
        <v/>
      </c>
      <c r="E61" s="170"/>
      <c r="G61" s="6"/>
      <c r="H61" s="6"/>
    </row>
    <row r="62" ht="15.75" customHeight="1">
      <c r="A62" s="6"/>
      <c r="B62" s="6" t="str">
        <f t="shared" si="1"/>
        <v/>
      </c>
      <c r="C62" s="6" t="str">
        <f t="shared" si="2"/>
        <v/>
      </c>
      <c r="D62" s="6" t="str">
        <f t="shared" si="3"/>
        <v/>
      </c>
      <c r="E62" s="170"/>
      <c r="G62" s="6"/>
      <c r="H62" s="6"/>
    </row>
    <row r="63" ht="15.75" customHeight="1">
      <c r="A63" s="6"/>
      <c r="B63" s="6" t="str">
        <f t="shared" si="1"/>
        <v/>
      </c>
      <c r="C63" s="6" t="str">
        <f t="shared" si="2"/>
        <v/>
      </c>
      <c r="D63" s="6" t="str">
        <f t="shared" si="3"/>
        <v/>
      </c>
      <c r="E63" s="170"/>
      <c r="G63" s="6"/>
      <c r="H63" s="6"/>
    </row>
    <row r="64" ht="15.75" customHeight="1">
      <c r="A64" s="6"/>
      <c r="B64" s="6" t="str">
        <f t="shared" si="1"/>
        <v/>
      </c>
      <c r="C64" s="6" t="str">
        <f t="shared" si="2"/>
        <v/>
      </c>
      <c r="D64" s="6" t="str">
        <f t="shared" si="3"/>
        <v/>
      </c>
      <c r="E64" s="170"/>
      <c r="G64" s="6"/>
      <c r="H64" s="6"/>
    </row>
    <row r="65" ht="15.75" customHeight="1">
      <c r="A65" s="6"/>
      <c r="B65" s="6" t="str">
        <f t="shared" si="1"/>
        <v/>
      </c>
      <c r="C65" s="6" t="str">
        <f t="shared" si="2"/>
        <v/>
      </c>
      <c r="D65" s="6" t="str">
        <f t="shared" si="3"/>
        <v/>
      </c>
      <c r="E65" s="170"/>
      <c r="G65" s="6"/>
      <c r="H65" s="6"/>
    </row>
    <row r="66" ht="15.75" customHeight="1">
      <c r="A66" s="6"/>
      <c r="B66" s="6" t="str">
        <f t="shared" si="1"/>
        <v/>
      </c>
      <c r="C66" s="6" t="str">
        <f t="shared" si="2"/>
        <v/>
      </c>
      <c r="D66" s="6" t="str">
        <f t="shared" si="3"/>
        <v/>
      </c>
      <c r="E66" s="170"/>
      <c r="G66" s="6"/>
      <c r="H66" s="6"/>
    </row>
    <row r="67" ht="15.75" customHeight="1">
      <c r="A67" s="6"/>
      <c r="B67" s="6" t="str">
        <f t="shared" si="1"/>
        <v/>
      </c>
      <c r="C67" s="6" t="str">
        <f t="shared" si="2"/>
        <v/>
      </c>
      <c r="D67" s="6" t="str">
        <f t="shared" si="3"/>
        <v/>
      </c>
      <c r="E67" s="170"/>
      <c r="G67" s="6"/>
      <c r="H67" s="6"/>
    </row>
    <row r="68" ht="15.75" customHeight="1">
      <c r="A68" s="6"/>
      <c r="B68" s="6" t="str">
        <f t="shared" si="1"/>
        <v/>
      </c>
      <c r="C68" s="6" t="str">
        <f t="shared" si="2"/>
        <v/>
      </c>
      <c r="D68" s="6" t="str">
        <f t="shared" si="3"/>
        <v/>
      </c>
      <c r="E68" s="170"/>
      <c r="G68" s="6"/>
      <c r="H68" s="6"/>
    </row>
    <row r="69" ht="15.75" customHeight="1">
      <c r="A69" s="6"/>
      <c r="B69" s="6" t="str">
        <f t="shared" si="1"/>
        <v/>
      </c>
      <c r="C69" s="6" t="str">
        <f t="shared" si="2"/>
        <v/>
      </c>
      <c r="D69" s="6" t="str">
        <f t="shared" si="3"/>
        <v/>
      </c>
      <c r="E69" s="170"/>
      <c r="G69" s="6"/>
      <c r="H69" s="6"/>
    </row>
    <row r="70" ht="15.75" customHeight="1">
      <c r="A70" s="6"/>
      <c r="B70" s="6" t="str">
        <f t="shared" si="1"/>
        <v/>
      </c>
      <c r="C70" s="6" t="str">
        <f t="shared" si="2"/>
        <v/>
      </c>
      <c r="D70" s="6" t="str">
        <f t="shared" si="3"/>
        <v/>
      </c>
      <c r="E70" s="170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170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170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170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35" t="s">
        <v>19</v>
      </c>
      <c r="B1" s="135" t="s">
        <v>998</v>
      </c>
      <c r="C1" s="135" t="s">
        <v>999</v>
      </c>
      <c r="D1" s="135" t="s">
        <v>1000</v>
      </c>
      <c r="E1" s="135" t="s">
        <v>14</v>
      </c>
      <c r="F1" s="148" t="s">
        <v>15</v>
      </c>
      <c r="G1" s="135" t="s">
        <v>1001</v>
      </c>
      <c r="H1" s="135" t="s">
        <v>1002</v>
      </c>
      <c r="I1" s="148"/>
      <c r="J1" s="148" t="s">
        <v>9</v>
      </c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>
      <c r="A2" s="6" t="s">
        <v>1136</v>
      </c>
      <c r="B2" s="6">
        <v>1.0</v>
      </c>
      <c r="C2" s="6">
        <v>1.0</v>
      </c>
      <c r="D2" s="6" t="s">
        <v>1008</v>
      </c>
      <c r="E2" s="170" t="s">
        <v>1137</v>
      </c>
      <c r="F2" s="185" t="s">
        <v>66</v>
      </c>
      <c r="G2" s="6">
        <v>3.0</v>
      </c>
      <c r="H2" s="6">
        <v>3.0</v>
      </c>
    </row>
    <row r="3">
      <c r="A3" s="6" t="s">
        <v>1136</v>
      </c>
      <c r="B3" s="6">
        <v>2.0</v>
      </c>
      <c r="C3" s="6">
        <v>2.0</v>
      </c>
      <c r="D3" s="6" t="s">
        <v>1008</v>
      </c>
      <c r="E3" s="170" t="s">
        <v>1138</v>
      </c>
      <c r="F3" s="185" t="s">
        <v>124</v>
      </c>
      <c r="G3" s="6">
        <v>60.0</v>
      </c>
      <c r="H3" s="6">
        <v>56.0</v>
      </c>
    </row>
    <row r="4">
      <c r="A4" s="6" t="s">
        <v>1136</v>
      </c>
      <c r="B4" s="6">
        <v>3.0</v>
      </c>
      <c r="C4" s="6">
        <v>3.0</v>
      </c>
      <c r="D4" s="6" t="s">
        <v>1008</v>
      </c>
      <c r="E4" s="170" t="s">
        <v>1139</v>
      </c>
      <c r="F4" s="145" t="s">
        <v>127</v>
      </c>
      <c r="G4" s="6">
        <v>63.0</v>
      </c>
      <c r="H4" s="6">
        <v>58.0</v>
      </c>
    </row>
    <row r="5">
      <c r="A5" s="6" t="s">
        <v>1136</v>
      </c>
      <c r="B5" s="6">
        <v>4.0</v>
      </c>
      <c r="C5" s="6">
        <v>4.0</v>
      </c>
      <c r="D5" s="6" t="s">
        <v>1008</v>
      </c>
      <c r="E5" s="170" t="s">
        <v>1140</v>
      </c>
      <c r="F5" s="145" t="s">
        <v>129</v>
      </c>
      <c r="G5" s="6">
        <v>65.0</v>
      </c>
      <c r="H5" s="6">
        <v>60.0</v>
      </c>
    </row>
    <row r="6">
      <c r="A6" s="6" t="s">
        <v>1136</v>
      </c>
      <c r="B6" s="6">
        <v>5.0</v>
      </c>
      <c r="C6" s="6">
        <v>5.0</v>
      </c>
      <c r="D6" s="6" t="s">
        <v>1008</v>
      </c>
      <c r="E6" s="170" t="s">
        <v>1141</v>
      </c>
      <c r="F6" s="145" t="s">
        <v>130</v>
      </c>
      <c r="G6" s="6">
        <v>66.0</v>
      </c>
      <c r="H6" s="6">
        <v>61.0</v>
      </c>
    </row>
    <row r="7">
      <c r="A7" s="6" t="s">
        <v>1136</v>
      </c>
      <c r="B7" s="6">
        <v>6.0</v>
      </c>
      <c r="C7" s="6">
        <v>6.0</v>
      </c>
      <c r="D7" s="6" t="s">
        <v>1008</v>
      </c>
      <c r="E7" s="170" t="s">
        <v>1142</v>
      </c>
      <c r="F7" s="145" t="s">
        <v>139</v>
      </c>
      <c r="G7" s="6">
        <v>75.0</v>
      </c>
      <c r="H7" s="6">
        <v>70.0</v>
      </c>
    </row>
    <row r="8">
      <c r="A8" s="6" t="s">
        <v>1136</v>
      </c>
      <c r="B8" s="6">
        <v>7.0</v>
      </c>
      <c r="C8" s="6">
        <v>7.0</v>
      </c>
      <c r="D8" s="6" t="s">
        <v>1008</v>
      </c>
      <c r="E8" s="170" t="s">
        <v>1143</v>
      </c>
      <c r="F8" s="145" t="s">
        <v>140</v>
      </c>
      <c r="G8" s="6">
        <v>76.0</v>
      </c>
      <c r="H8" s="6">
        <v>71.0</v>
      </c>
    </row>
    <row r="9">
      <c r="A9" s="6" t="s">
        <v>1136</v>
      </c>
      <c r="B9" s="6">
        <v>8.0</v>
      </c>
      <c r="C9" s="6">
        <v>8.0</v>
      </c>
      <c r="D9" s="6" t="s">
        <v>1008</v>
      </c>
      <c r="E9" s="170" t="s">
        <v>1144</v>
      </c>
      <c r="F9" s="145" t="s">
        <v>147</v>
      </c>
      <c r="G9" s="6">
        <v>83.0</v>
      </c>
      <c r="H9" s="6">
        <v>77.0</v>
      </c>
    </row>
    <row r="10">
      <c r="A10" s="6" t="s">
        <v>1136</v>
      </c>
      <c r="B10" s="6">
        <v>9.0</v>
      </c>
      <c r="C10" s="6">
        <v>9.0</v>
      </c>
      <c r="D10" s="6" t="s">
        <v>1008</v>
      </c>
      <c r="E10" s="170" t="s">
        <v>1145</v>
      </c>
      <c r="F10" s="145" t="s">
        <v>168</v>
      </c>
      <c r="G10" s="6">
        <v>104.0</v>
      </c>
      <c r="H10" s="6">
        <v>93.0</v>
      </c>
    </row>
    <row r="11">
      <c r="A11" s="6" t="s">
        <v>1136</v>
      </c>
      <c r="B11" s="6">
        <v>10.0</v>
      </c>
      <c r="C11" s="6">
        <v>10.0</v>
      </c>
      <c r="D11" s="6" t="s">
        <v>1008</v>
      </c>
      <c r="E11" s="170" t="s">
        <v>1146</v>
      </c>
      <c r="F11" s="145" t="s">
        <v>179</v>
      </c>
      <c r="G11" s="6">
        <v>115.0</v>
      </c>
      <c r="H11" s="6">
        <v>101.0</v>
      </c>
    </row>
    <row r="12">
      <c r="A12" s="6" t="s">
        <v>1136</v>
      </c>
      <c r="B12" s="6">
        <v>11.0</v>
      </c>
      <c r="C12" s="6">
        <v>11.0</v>
      </c>
      <c r="D12" s="6" t="s">
        <v>1008</v>
      </c>
      <c r="E12" s="170" t="s">
        <v>1147</v>
      </c>
      <c r="F12" s="145" t="s">
        <v>191</v>
      </c>
      <c r="G12" s="6">
        <v>127.0</v>
      </c>
      <c r="H12" s="6">
        <v>109.0</v>
      </c>
    </row>
    <row r="13">
      <c r="A13" s="6" t="s">
        <v>1136</v>
      </c>
      <c r="B13" s="6">
        <v>12.0</v>
      </c>
      <c r="C13" s="6">
        <v>12.0</v>
      </c>
      <c r="D13" s="6" t="s">
        <v>1008</v>
      </c>
      <c r="E13" s="170" t="s">
        <v>1148</v>
      </c>
      <c r="F13" s="145" t="s">
        <v>203</v>
      </c>
      <c r="G13" s="6">
        <v>139.0</v>
      </c>
      <c r="H13" s="6">
        <v>117.0</v>
      </c>
    </row>
    <row r="14">
      <c r="A14" s="6" t="s">
        <v>1136</v>
      </c>
      <c r="B14" s="6">
        <v>13.0</v>
      </c>
      <c r="C14" s="6">
        <v>13.0</v>
      </c>
      <c r="D14" s="6" t="s">
        <v>1008</v>
      </c>
      <c r="E14" s="170" t="s">
        <v>1149</v>
      </c>
      <c r="F14" s="145" t="s">
        <v>238</v>
      </c>
      <c r="G14" s="6">
        <v>174.0</v>
      </c>
      <c r="H14" s="6">
        <v>142.0</v>
      </c>
    </row>
    <row r="15">
      <c r="A15" s="6" t="s">
        <v>1150</v>
      </c>
      <c r="B15" s="6">
        <v>14.0</v>
      </c>
      <c r="C15" s="6" t="s">
        <v>1008</v>
      </c>
      <c r="D15" s="6">
        <v>1.0</v>
      </c>
      <c r="E15" s="170" t="s">
        <v>1151</v>
      </c>
      <c r="F15" s="145" t="s">
        <v>270</v>
      </c>
      <c r="G15" s="6">
        <v>206.0</v>
      </c>
      <c r="H15" s="6">
        <v>46.0</v>
      </c>
    </row>
    <row r="16">
      <c r="A16" s="6" t="s">
        <v>1150</v>
      </c>
      <c r="B16" s="6">
        <v>15.0</v>
      </c>
      <c r="C16" s="6" t="s">
        <v>1008</v>
      </c>
      <c r="D16" s="6">
        <v>2.0</v>
      </c>
      <c r="E16" s="170" t="s">
        <v>1152</v>
      </c>
      <c r="F16" s="145" t="s">
        <v>281</v>
      </c>
      <c r="G16" s="6">
        <v>217.0</v>
      </c>
      <c r="H16" s="6">
        <v>50.0</v>
      </c>
    </row>
    <row r="17">
      <c r="A17" s="6" t="s">
        <v>1136</v>
      </c>
      <c r="B17" s="6">
        <v>16.0</v>
      </c>
      <c r="C17" s="6">
        <v>14.0</v>
      </c>
      <c r="D17" s="6" t="s">
        <v>1008</v>
      </c>
      <c r="E17" s="170" t="s">
        <v>1153</v>
      </c>
      <c r="F17" s="145" t="s">
        <v>286</v>
      </c>
      <c r="G17" s="6">
        <v>222.0</v>
      </c>
      <c r="H17" s="6">
        <v>169.0</v>
      </c>
    </row>
    <row r="18">
      <c r="A18" s="6" t="s">
        <v>1150</v>
      </c>
      <c r="B18" s="6">
        <v>17.0</v>
      </c>
      <c r="C18" s="6" t="s">
        <v>1008</v>
      </c>
      <c r="D18" s="6">
        <v>3.0</v>
      </c>
      <c r="E18" s="170" t="s">
        <v>1154</v>
      </c>
      <c r="F18" s="145" t="s">
        <v>287</v>
      </c>
      <c r="G18" s="6">
        <v>223.0</v>
      </c>
      <c r="H18" s="6">
        <v>54.0</v>
      </c>
    </row>
    <row r="19">
      <c r="A19" s="6" t="s">
        <v>1136</v>
      </c>
      <c r="B19" s="6">
        <v>18.0</v>
      </c>
      <c r="C19" s="6">
        <v>15.0</v>
      </c>
      <c r="D19" s="6" t="s">
        <v>1008</v>
      </c>
      <c r="E19" s="170" t="s">
        <v>1155</v>
      </c>
      <c r="F19" s="145" t="s">
        <v>323</v>
      </c>
      <c r="G19" s="6">
        <v>259.0</v>
      </c>
      <c r="H19" s="6">
        <v>184.0</v>
      </c>
    </row>
    <row r="20">
      <c r="A20" s="6" t="s">
        <v>1150</v>
      </c>
      <c r="B20" s="6">
        <v>19.0</v>
      </c>
      <c r="C20" s="6" t="s">
        <v>1008</v>
      </c>
      <c r="D20" s="6">
        <v>4.0</v>
      </c>
      <c r="E20" s="170" t="s">
        <v>1156</v>
      </c>
      <c r="F20" s="145" t="s">
        <v>324</v>
      </c>
      <c r="G20" s="6">
        <v>260.0</v>
      </c>
      <c r="H20" s="6">
        <v>76.0</v>
      </c>
    </row>
    <row r="21" ht="15.75" customHeight="1">
      <c r="A21" s="6" t="s">
        <v>1150</v>
      </c>
      <c r="B21" s="6">
        <v>20.0</v>
      </c>
      <c r="C21" s="6" t="s">
        <v>1008</v>
      </c>
      <c r="D21" s="6">
        <v>5.0</v>
      </c>
      <c r="E21" s="170" t="s">
        <v>1157</v>
      </c>
      <c r="F21" s="145" t="s">
        <v>342</v>
      </c>
      <c r="G21" s="6">
        <v>278.0</v>
      </c>
      <c r="H21" s="6">
        <v>89.0</v>
      </c>
    </row>
    <row r="22" ht="15.75" customHeight="1">
      <c r="A22" s="6" t="s">
        <v>1136</v>
      </c>
      <c r="B22" s="6">
        <v>21.0</v>
      </c>
      <c r="C22" s="6">
        <v>16.0</v>
      </c>
      <c r="D22" s="6" t="s">
        <v>1008</v>
      </c>
      <c r="E22" s="170" t="s">
        <v>1158</v>
      </c>
      <c r="F22" s="145" t="s">
        <v>360</v>
      </c>
      <c r="G22" s="6">
        <v>296.0</v>
      </c>
      <c r="H22" s="6">
        <v>192.0</v>
      </c>
    </row>
    <row r="23" ht="15.75" customHeight="1">
      <c r="A23" s="6"/>
      <c r="B23" s="6"/>
      <c r="C23" s="6"/>
      <c r="D23" s="6"/>
      <c r="E23" s="170"/>
      <c r="F23" s="145"/>
      <c r="G23" s="6"/>
      <c r="H23" s="6"/>
    </row>
    <row r="24" ht="15.75" customHeight="1">
      <c r="A24" s="6"/>
      <c r="B24" s="6"/>
      <c r="C24" s="6"/>
      <c r="D24" s="6"/>
      <c r="E24" s="170"/>
      <c r="F24" s="145"/>
      <c r="G24" s="6"/>
      <c r="H24" s="6"/>
    </row>
    <row r="25" ht="15.75" customHeight="1">
      <c r="A25" s="6"/>
      <c r="B25" s="6"/>
      <c r="C25" s="6"/>
      <c r="D25" s="6"/>
      <c r="E25" s="170"/>
      <c r="F25" s="145"/>
      <c r="G25" s="6"/>
      <c r="H25" s="6"/>
    </row>
    <row r="26" ht="15.75" customHeight="1">
      <c r="A26" s="6"/>
      <c r="B26" s="6"/>
      <c r="C26" s="6"/>
      <c r="D26" s="6"/>
      <c r="E26" s="170"/>
      <c r="F26" s="145"/>
      <c r="G26" s="6"/>
      <c r="H26" s="6"/>
    </row>
    <row r="27" ht="15.75" customHeight="1">
      <c r="A27" s="6"/>
      <c r="B27" s="6"/>
      <c r="C27" s="6"/>
      <c r="D27" s="6"/>
      <c r="E27" s="170"/>
      <c r="F27" s="145"/>
      <c r="G27" s="6"/>
      <c r="H27" s="6"/>
    </row>
    <row r="28" ht="15.75" customHeight="1">
      <c r="A28" s="6"/>
      <c r="B28" s="6"/>
      <c r="C28" s="6"/>
      <c r="D28" s="6"/>
      <c r="E28" s="170"/>
      <c r="F28" s="145"/>
      <c r="G28" s="6"/>
      <c r="H28" s="6"/>
    </row>
    <row r="29" ht="15.75" customHeight="1">
      <c r="A29" s="6"/>
      <c r="B29" s="6"/>
      <c r="C29" s="6"/>
      <c r="D29" s="6"/>
      <c r="E29" s="170"/>
      <c r="F29" s="145"/>
      <c r="G29" s="6"/>
      <c r="H29" s="6"/>
    </row>
    <row r="30" ht="15.75" customHeight="1">
      <c r="A30" s="6"/>
      <c r="B30" s="6"/>
      <c r="C30" s="6"/>
      <c r="D30" s="6"/>
      <c r="E30" s="170"/>
      <c r="F30" s="145"/>
      <c r="G30" s="6"/>
      <c r="H30" s="6"/>
    </row>
    <row r="31" ht="15.75" customHeight="1">
      <c r="A31" s="6"/>
      <c r="B31" s="6"/>
      <c r="C31" s="6"/>
      <c r="D31" s="6"/>
      <c r="E31" s="170"/>
      <c r="F31" s="145"/>
      <c r="G31" s="6"/>
      <c r="H31" s="6"/>
    </row>
    <row r="32" ht="15.75" customHeight="1">
      <c r="A32" s="6"/>
      <c r="B32" s="6"/>
      <c r="C32" s="6"/>
      <c r="D32" s="6"/>
      <c r="E32" s="170"/>
      <c r="F32" s="145"/>
      <c r="G32" s="6"/>
      <c r="H32" s="6"/>
    </row>
    <row r="33" ht="15.75" customHeight="1">
      <c r="A33" s="6"/>
      <c r="B33" s="6"/>
      <c r="C33" s="6"/>
      <c r="D33" s="6"/>
      <c r="E33" s="170"/>
      <c r="F33" s="145"/>
      <c r="G33" s="6"/>
      <c r="H33" s="6"/>
    </row>
    <row r="34" ht="15.75" customHeight="1">
      <c r="A34" s="6"/>
      <c r="B34" s="6"/>
      <c r="C34" s="6"/>
      <c r="D34" s="6"/>
      <c r="E34" s="170"/>
      <c r="F34" s="145"/>
      <c r="G34" s="6"/>
      <c r="H34" s="6"/>
    </row>
    <row r="35" ht="15.75" customHeight="1">
      <c r="A35" s="6"/>
      <c r="B35" s="6"/>
      <c r="C35" s="6"/>
      <c r="D35" s="6"/>
      <c r="E35" s="170"/>
      <c r="F35" s="145"/>
      <c r="G35" s="6"/>
      <c r="H35" s="6"/>
    </row>
    <row r="36" ht="15.75" customHeight="1">
      <c r="A36" s="6"/>
      <c r="B36" s="6"/>
      <c r="C36" s="6"/>
      <c r="D36" s="6"/>
      <c r="E36" s="170"/>
      <c r="F36" s="145"/>
      <c r="G36" s="6"/>
      <c r="H36" s="6"/>
    </row>
    <row r="37" ht="15.75" customHeight="1">
      <c r="A37" s="6"/>
      <c r="B37" s="6"/>
      <c r="C37" s="6"/>
      <c r="D37" s="6"/>
      <c r="E37" s="170"/>
      <c r="F37" s="145"/>
      <c r="G37" s="6"/>
      <c r="H37" s="6"/>
    </row>
    <row r="38" ht="15.75" customHeight="1">
      <c r="A38" s="6"/>
      <c r="B38" s="6"/>
      <c r="C38" s="6"/>
      <c r="D38" s="6"/>
      <c r="E38" s="170"/>
      <c r="F38" s="145"/>
      <c r="G38" s="6"/>
      <c r="H38" s="6"/>
    </row>
    <row r="39" ht="15.75" customHeight="1">
      <c r="A39" s="6"/>
      <c r="B39" s="6"/>
      <c r="C39" s="6"/>
      <c r="D39" s="6"/>
      <c r="E39" s="170"/>
      <c r="F39" s="145"/>
      <c r="G39" s="6"/>
      <c r="H39" s="6"/>
    </row>
    <row r="40" ht="15.75" customHeight="1">
      <c r="A40" s="6"/>
      <c r="B40" s="6"/>
      <c r="C40" s="6"/>
      <c r="D40" s="6"/>
      <c r="E40" s="170"/>
      <c r="F40" s="145"/>
      <c r="G40" s="6"/>
      <c r="H40" s="6"/>
    </row>
    <row r="41" ht="15.75" customHeight="1">
      <c r="A41" s="6"/>
      <c r="B41" s="6"/>
      <c r="C41" s="6"/>
      <c r="D41" s="6"/>
      <c r="E41" s="170"/>
      <c r="F41" s="145"/>
      <c r="G41" s="6"/>
      <c r="H41" s="6"/>
    </row>
    <row r="42" ht="15.75" customHeight="1">
      <c r="A42" s="6"/>
      <c r="B42" s="6"/>
      <c r="C42" s="6"/>
      <c r="D42" s="6"/>
      <c r="E42" s="170"/>
      <c r="F42" s="145"/>
      <c r="G42" s="6"/>
      <c r="H42" s="6"/>
    </row>
    <row r="43" ht="15.75" customHeight="1">
      <c r="A43" s="6"/>
      <c r="B43" s="6"/>
      <c r="C43" s="6"/>
      <c r="D43" s="6"/>
      <c r="E43" s="170"/>
      <c r="F43" s="145"/>
      <c r="G43" s="6"/>
      <c r="H43" s="6"/>
    </row>
    <row r="44" ht="15.75" customHeight="1">
      <c r="A44" s="6"/>
      <c r="B44" s="6"/>
      <c r="C44" s="6"/>
      <c r="D44" s="6"/>
      <c r="E44" s="170"/>
      <c r="F44" s="145"/>
      <c r="G44" s="6"/>
      <c r="H44" s="6"/>
    </row>
    <row r="45" ht="15.75" customHeight="1">
      <c r="A45" s="6"/>
      <c r="B45" s="6"/>
      <c r="C45" s="6"/>
      <c r="D45" s="6"/>
      <c r="E45" s="170"/>
      <c r="F45" s="145"/>
      <c r="G45" s="6"/>
      <c r="H45" s="6"/>
    </row>
    <row r="46" ht="15.75" customHeight="1">
      <c r="A46" s="6"/>
      <c r="B46" s="6"/>
      <c r="C46" s="6"/>
      <c r="D46" s="6"/>
      <c r="E46" s="170"/>
      <c r="F46" s="145"/>
      <c r="G46" s="6"/>
      <c r="H46" s="6"/>
    </row>
    <row r="47" ht="15.75" customHeight="1">
      <c r="A47" s="6"/>
      <c r="B47" s="6"/>
      <c r="C47" s="6"/>
      <c r="D47" s="6"/>
      <c r="E47" s="170"/>
      <c r="F47" s="145"/>
      <c r="G47" s="6"/>
      <c r="H47" s="6"/>
    </row>
    <row r="48" ht="15.75" customHeight="1">
      <c r="A48" s="6"/>
      <c r="B48" s="6"/>
      <c r="C48" s="6"/>
      <c r="D48" s="6"/>
      <c r="E48" s="170"/>
      <c r="F48" s="145"/>
      <c r="G48" s="6"/>
      <c r="H48" s="6"/>
    </row>
    <row r="49" ht="15.75" customHeight="1">
      <c r="A49" s="6"/>
      <c r="B49" s="6"/>
      <c r="C49" s="6"/>
      <c r="D49" s="6"/>
      <c r="E49" s="170"/>
      <c r="F49" s="145"/>
      <c r="G49" s="6"/>
      <c r="H49" s="6"/>
    </row>
    <row r="50" ht="15.75" customHeight="1">
      <c r="A50" s="6"/>
      <c r="B50" s="6"/>
      <c r="C50" s="6"/>
      <c r="D50" s="6"/>
      <c r="E50" s="170"/>
      <c r="F50" s="145"/>
      <c r="G50" s="6"/>
      <c r="H50" s="6"/>
    </row>
    <row r="51" ht="15.75" customHeight="1">
      <c r="A51" s="6"/>
      <c r="B51" s="6"/>
      <c r="C51" s="6"/>
      <c r="D51" s="6"/>
      <c r="E51" s="170"/>
      <c r="F51" s="145"/>
      <c r="G51" s="6"/>
      <c r="H51" s="6"/>
    </row>
    <row r="52" ht="15.75" customHeight="1">
      <c r="A52" s="6"/>
      <c r="B52" s="6"/>
      <c r="C52" s="6"/>
      <c r="D52" s="6"/>
      <c r="E52" s="170"/>
      <c r="F52" s="145"/>
      <c r="G52" s="6"/>
      <c r="H52" s="6"/>
    </row>
    <row r="53" ht="15.75" customHeight="1">
      <c r="A53" s="6"/>
      <c r="B53" s="6"/>
      <c r="C53" s="6"/>
      <c r="D53" s="6"/>
      <c r="E53" s="170"/>
      <c r="F53" s="145"/>
      <c r="G53" s="6"/>
      <c r="H53" s="6"/>
    </row>
    <row r="54" ht="15.75" customHeight="1">
      <c r="A54" s="6"/>
      <c r="B54" s="6"/>
      <c r="C54" s="6"/>
      <c r="D54" s="6"/>
      <c r="E54" s="170"/>
      <c r="F54" s="145"/>
      <c r="G54" s="6"/>
      <c r="H54" s="6"/>
    </row>
    <row r="55" ht="15.75" customHeight="1">
      <c r="A55" s="6"/>
      <c r="B55" s="6"/>
      <c r="C55" s="6"/>
      <c r="D55" s="6"/>
      <c r="E55" s="170"/>
      <c r="F55" s="145"/>
      <c r="G55" s="6"/>
      <c r="H55" s="6"/>
    </row>
    <row r="56" ht="15.75" customHeight="1">
      <c r="A56" s="6"/>
      <c r="B56" s="6"/>
      <c r="C56" s="6"/>
      <c r="D56" s="6"/>
      <c r="E56" s="170"/>
      <c r="F56" s="145"/>
      <c r="G56" s="6"/>
      <c r="H56" s="6"/>
    </row>
    <row r="57" ht="15.75" customHeight="1">
      <c r="A57" s="6"/>
      <c r="B57" s="6"/>
      <c r="C57" s="6"/>
      <c r="D57" s="6"/>
      <c r="E57" s="170"/>
      <c r="F57" s="145"/>
      <c r="G57" s="6"/>
      <c r="H57" s="6"/>
    </row>
    <row r="58" ht="15.75" customHeight="1">
      <c r="A58" s="6"/>
      <c r="B58" s="6"/>
      <c r="C58" s="6"/>
      <c r="D58" s="6"/>
      <c r="E58" s="170"/>
      <c r="F58" s="145"/>
      <c r="G58" s="6"/>
      <c r="H58" s="6"/>
    </row>
    <row r="59" ht="15.75" customHeight="1">
      <c r="A59" s="6"/>
      <c r="B59" s="6"/>
      <c r="C59" s="6"/>
      <c r="D59" s="6"/>
      <c r="E59" s="170"/>
      <c r="F59" s="145"/>
      <c r="G59" s="6"/>
      <c r="H59" s="6"/>
    </row>
    <row r="60" ht="15.75" customHeight="1">
      <c r="A60" s="6"/>
      <c r="B60" s="6"/>
      <c r="C60" s="6"/>
      <c r="D60" s="6"/>
      <c r="E60" s="170"/>
      <c r="F60" s="145"/>
      <c r="G60" s="6"/>
      <c r="H60" s="6"/>
    </row>
    <row r="61" ht="15.75" customHeight="1">
      <c r="A61" s="6"/>
      <c r="B61" s="6"/>
      <c r="C61" s="6"/>
      <c r="D61" s="6"/>
      <c r="E61" s="170"/>
      <c r="F61" s="145"/>
      <c r="G61" s="6"/>
      <c r="H61" s="6"/>
    </row>
    <row r="62" ht="15.75" customHeight="1">
      <c r="A62" s="6"/>
      <c r="B62" s="6"/>
      <c r="C62" s="6"/>
      <c r="D62" s="6"/>
      <c r="E62" s="170"/>
      <c r="F62" s="145"/>
      <c r="G62" s="6"/>
      <c r="H62" s="6"/>
    </row>
    <row r="63" ht="15.75" customHeight="1">
      <c r="A63" s="6"/>
      <c r="B63" s="6"/>
      <c r="C63" s="6"/>
      <c r="D63" s="6"/>
      <c r="E63" s="170"/>
      <c r="F63" s="145"/>
      <c r="G63" s="6"/>
      <c r="H63" s="6"/>
    </row>
    <row r="64" ht="15.75" customHeight="1">
      <c r="A64" s="6"/>
      <c r="B64" s="6"/>
      <c r="C64" s="6"/>
      <c r="D64" s="6"/>
      <c r="E64" s="170"/>
      <c r="F64" s="145"/>
      <c r="G64" s="6"/>
      <c r="H64" s="6"/>
    </row>
    <row r="65" ht="15.75" customHeight="1">
      <c r="A65" s="6"/>
      <c r="B65" s="6"/>
      <c r="C65" s="6"/>
      <c r="D65" s="6"/>
      <c r="E65" s="170"/>
      <c r="F65" s="145"/>
      <c r="G65" s="6"/>
      <c r="H65" s="6"/>
    </row>
    <row r="66" ht="15.75" customHeight="1">
      <c r="A66" s="6"/>
      <c r="B66" s="6"/>
      <c r="C66" s="6"/>
      <c r="D66" s="6"/>
      <c r="E66" s="170"/>
      <c r="F66" s="145"/>
      <c r="G66" s="6"/>
      <c r="H66" s="6"/>
    </row>
    <row r="67" ht="15.75" customHeight="1">
      <c r="A67" s="6"/>
      <c r="B67" s="6" t="str">
        <f t="shared" ref="B67:B136" si="1">IF($A67&lt;&gt;"",B66+1,"")</f>
        <v/>
      </c>
      <c r="C67" s="6" t="str">
        <f t="shared" ref="C67:C130" si="2">IF(AND($A67&lt;&gt;"",$A67=$J$1&amp;"-"&amp;"M"),MAX($C$2:C66)+1,"")</f>
        <v/>
      </c>
      <c r="D67" s="6" t="str">
        <f t="shared" ref="D67:D130" si="3">IF(AND($A67&lt;&gt;"",$A67=$J$1&amp;"-"&amp;"F"),MAX($D$2:D66)+1,"")</f>
        <v/>
      </c>
      <c r="E67" s="170"/>
      <c r="G67" s="6"/>
      <c r="H67" s="6"/>
    </row>
    <row r="68" ht="15.75" customHeight="1">
      <c r="A68" s="6"/>
      <c r="B68" s="6" t="str">
        <f t="shared" si="1"/>
        <v/>
      </c>
      <c r="C68" s="6" t="str">
        <f t="shared" si="2"/>
        <v/>
      </c>
      <c r="D68" s="6" t="str">
        <f t="shared" si="3"/>
        <v/>
      </c>
      <c r="E68" s="170"/>
      <c r="G68" s="6"/>
      <c r="H68" s="6"/>
    </row>
    <row r="69" ht="15.75" customHeight="1">
      <c r="A69" s="6"/>
      <c r="B69" s="6" t="str">
        <f t="shared" si="1"/>
        <v/>
      </c>
      <c r="C69" s="6" t="str">
        <f t="shared" si="2"/>
        <v/>
      </c>
      <c r="D69" s="6" t="str">
        <f t="shared" si="3"/>
        <v/>
      </c>
      <c r="E69" s="170"/>
      <c r="G69" s="6"/>
      <c r="H69" s="6"/>
    </row>
    <row r="70" ht="15.75" customHeight="1">
      <c r="A70" s="6"/>
      <c r="B70" s="6" t="str">
        <f t="shared" si="1"/>
        <v/>
      </c>
      <c r="C70" s="6" t="str">
        <f t="shared" si="2"/>
        <v/>
      </c>
      <c r="D70" s="6" t="str">
        <f t="shared" si="3"/>
        <v/>
      </c>
      <c r="E70" s="170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170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170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170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35" t="s">
        <v>19</v>
      </c>
      <c r="B1" s="135" t="s">
        <v>998</v>
      </c>
      <c r="C1" s="135" t="s">
        <v>999</v>
      </c>
      <c r="D1" s="135" t="s">
        <v>1000</v>
      </c>
      <c r="E1" s="135" t="s">
        <v>14</v>
      </c>
      <c r="F1" s="148" t="s">
        <v>15</v>
      </c>
      <c r="G1" s="135" t="s">
        <v>1001</v>
      </c>
      <c r="H1" s="135" t="s">
        <v>1002</v>
      </c>
      <c r="I1" s="148"/>
      <c r="J1" s="148" t="s">
        <v>10</v>
      </c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>
      <c r="A2" s="6" t="s">
        <v>1159</v>
      </c>
      <c r="B2" s="6">
        <v>1.0</v>
      </c>
      <c r="C2" s="6">
        <v>1.0</v>
      </c>
      <c r="D2" s="6" t="s">
        <v>1008</v>
      </c>
      <c r="E2" s="170" t="s">
        <v>1160</v>
      </c>
      <c r="F2" s="185" t="s">
        <v>69</v>
      </c>
      <c r="G2" s="6">
        <v>6.0</v>
      </c>
      <c r="H2" s="6">
        <v>6.0</v>
      </c>
    </row>
    <row r="3">
      <c r="A3" s="6" t="s">
        <v>1159</v>
      </c>
      <c r="B3" s="6">
        <v>2.0</v>
      </c>
      <c r="C3" s="6">
        <v>2.0</v>
      </c>
      <c r="D3" s="6" t="s">
        <v>1008</v>
      </c>
      <c r="E3" s="170" t="s">
        <v>1161</v>
      </c>
      <c r="F3" s="185" t="s">
        <v>70</v>
      </c>
      <c r="G3" s="6">
        <v>7.0</v>
      </c>
      <c r="H3" s="6">
        <v>7.0</v>
      </c>
    </row>
    <row r="4">
      <c r="A4" s="6" t="s">
        <v>1159</v>
      </c>
      <c r="B4" s="6">
        <v>3.0</v>
      </c>
      <c r="C4" s="6">
        <v>3.0</v>
      </c>
      <c r="D4" s="6" t="s">
        <v>1008</v>
      </c>
      <c r="E4" s="170" t="s">
        <v>1162</v>
      </c>
      <c r="F4" s="145" t="s">
        <v>73</v>
      </c>
      <c r="G4" s="6">
        <v>10.0</v>
      </c>
      <c r="H4" s="6">
        <v>10.0</v>
      </c>
    </row>
    <row r="5">
      <c r="A5" s="6" t="s">
        <v>1159</v>
      </c>
      <c r="B5" s="6">
        <v>4.0</v>
      </c>
      <c r="C5" s="6">
        <v>4.0</v>
      </c>
      <c r="D5" s="6" t="s">
        <v>1008</v>
      </c>
      <c r="E5" s="170" t="s">
        <v>1163</v>
      </c>
      <c r="F5" s="145" t="s">
        <v>82</v>
      </c>
      <c r="G5" s="6">
        <v>18.0</v>
      </c>
      <c r="H5" s="6">
        <v>18.0</v>
      </c>
    </row>
    <row r="6">
      <c r="A6" s="6" t="s">
        <v>1159</v>
      </c>
      <c r="B6" s="6">
        <v>5.0</v>
      </c>
      <c r="C6" s="6">
        <v>5.0</v>
      </c>
      <c r="D6" s="6" t="s">
        <v>1008</v>
      </c>
      <c r="E6" s="170" t="s">
        <v>1164</v>
      </c>
      <c r="F6" s="145" t="s">
        <v>89</v>
      </c>
      <c r="G6" s="6">
        <v>25.0</v>
      </c>
      <c r="H6" s="6">
        <v>25.0</v>
      </c>
    </row>
    <row r="7">
      <c r="A7" s="6" t="s">
        <v>1159</v>
      </c>
      <c r="B7" s="6">
        <v>6.0</v>
      </c>
      <c r="C7" s="6">
        <v>6.0</v>
      </c>
      <c r="D7" s="6" t="s">
        <v>1008</v>
      </c>
      <c r="E7" s="170" t="s">
        <v>1165</v>
      </c>
      <c r="F7" s="145" t="s">
        <v>133</v>
      </c>
      <c r="G7" s="6">
        <v>69.0</v>
      </c>
      <c r="H7" s="6">
        <v>64.0</v>
      </c>
    </row>
    <row r="8">
      <c r="A8" s="6" t="s">
        <v>1159</v>
      </c>
      <c r="B8" s="6">
        <v>7.0</v>
      </c>
      <c r="C8" s="6">
        <v>7.0</v>
      </c>
      <c r="D8" s="6" t="s">
        <v>1008</v>
      </c>
      <c r="E8" s="170" t="s">
        <v>1020</v>
      </c>
      <c r="F8" s="145" t="s">
        <v>142</v>
      </c>
      <c r="G8" s="6">
        <v>78.0</v>
      </c>
      <c r="H8" s="6">
        <v>73.0</v>
      </c>
    </row>
    <row r="9">
      <c r="A9" s="6" t="s">
        <v>1166</v>
      </c>
      <c r="B9" s="6">
        <v>8.0</v>
      </c>
      <c r="C9" s="6" t="s">
        <v>1008</v>
      </c>
      <c r="D9" s="6">
        <v>1.0</v>
      </c>
      <c r="E9" s="170" t="s">
        <v>1167</v>
      </c>
      <c r="F9" s="145" t="s">
        <v>144</v>
      </c>
      <c r="G9" s="6">
        <v>80.0</v>
      </c>
      <c r="H9" s="6">
        <v>6.0</v>
      </c>
    </row>
    <row r="10">
      <c r="A10" s="6" t="s">
        <v>1159</v>
      </c>
      <c r="B10" s="6">
        <v>9.0</v>
      </c>
      <c r="C10" s="6">
        <v>8.0</v>
      </c>
      <c r="D10" s="6" t="s">
        <v>1008</v>
      </c>
      <c r="E10" s="170" t="s">
        <v>1168</v>
      </c>
      <c r="F10" s="145" t="s">
        <v>145</v>
      </c>
      <c r="G10" s="6">
        <v>81.0</v>
      </c>
      <c r="H10" s="6">
        <v>75.0</v>
      </c>
    </row>
    <row r="11">
      <c r="A11" s="6" t="s">
        <v>1159</v>
      </c>
      <c r="B11" s="6">
        <v>10.0</v>
      </c>
      <c r="C11" s="6">
        <v>9.0</v>
      </c>
      <c r="D11" s="6" t="s">
        <v>1008</v>
      </c>
      <c r="E11" s="170" t="s">
        <v>1169</v>
      </c>
      <c r="F11" s="145" t="s">
        <v>156</v>
      </c>
      <c r="G11" s="6">
        <v>92.0</v>
      </c>
      <c r="H11" s="6">
        <v>84.0</v>
      </c>
    </row>
    <row r="12">
      <c r="A12" s="6" t="s">
        <v>1159</v>
      </c>
      <c r="B12" s="6">
        <v>11.0</v>
      </c>
      <c r="C12" s="6">
        <v>10.0</v>
      </c>
      <c r="D12" s="6" t="s">
        <v>1008</v>
      </c>
      <c r="E12" s="170" t="s">
        <v>1170</v>
      </c>
      <c r="F12" s="145" t="s">
        <v>157</v>
      </c>
      <c r="G12" s="6">
        <v>93.0</v>
      </c>
      <c r="H12" s="6">
        <v>85.0</v>
      </c>
    </row>
    <row r="13">
      <c r="A13" s="6" t="s">
        <v>1159</v>
      </c>
      <c r="B13" s="6">
        <v>12.0</v>
      </c>
      <c r="C13" s="6">
        <v>11.0</v>
      </c>
      <c r="D13" s="6" t="s">
        <v>1008</v>
      </c>
      <c r="E13" s="170" t="s">
        <v>1171</v>
      </c>
      <c r="F13" s="145" t="s">
        <v>177</v>
      </c>
      <c r="G13" s="6">
        <v>113.0</v>
      </c>
      <c r="H13" s="6">
        <v>100.0</v>
      </c>
    </row>
    <row r="14">
      <c r="A14" s="6" t="s">
        <v>1159</v>
      </c>
      <c r="B14" s="6">
        <v>13.0</v>
      </c>
      <c r="C14" s="6">
        <v>12.0</v>
      </c>
      <c r="D14" s="6" t="s">
        <v>1008</v>
      </c>
      <c r="E14" s="170" t="s">
        <v>1172</v>
      </c>
      <c r="F14" s="145" t="s">
        <v>195</v>
      </c>
      <c r="G14" s="6">
        <v>131.0</v>
      </c>
      <c r="H14" s="6">
        <v>112.0</v>
      </c>
    </row>
    <row r="15">
      <c r="A15" s="6" t="s">
        <v>1166</v>
      </c>
      <c r="B15" s="6">
        <v>14.0</v>
      </c>
      <c r="C15" s="6" t="s">
        <v>1008</v>
      </c>
      <c r="D15" s="6">
        <v>2.0</v>
      </c>
      <c r="E15" s="170" t="s">
        <v>1173</v>
      </c>
      <c r="F15" s="145" t="s">
        <v>205</v>
      </c>
      <c r="G15" s="6">
        <v>141.0</v>
      </c>
      <c r="H15" s="6">
        <v>24.0</v>
      </c>
    </row>
    <row r="16">
      <c r="A16" s="6" t="s">
        <v>1166</v>
      </c>
      <c r="B16" s="6">
        <v>15.0</v>
      </c>
      <c r="C16" s="6" t="s">
        <v>1008</v>
      </c>
      <c r="D16" s="6">
        <v>3.0</v>
      </c>
      <c r="E16" s="170" t="s">
        <v>1173</v>
      </c>
      <c r="F16" s="145" t="s">
        <v>206</v>
      </c>
      <c r="G16" s="6">
        <v>142.0</v>
      </c>
      <c r="H16" s="6">
        <v>25.0</v>
      </c>
    </row>
    <row r="17">
      <c r="A17" s="6" t="s">
        <v>1159</v>
      </c>
      <c r="B17" s="6">
        <v>16.0</v>
      </c>
      <c r="C17" s="6">
        <v>13.0</v>
      </c>
      <c r="D17" s="6" t="s">
        <v>1008</v>
      </c>
      <c r="E17" s="170" t="s">
        <v>1174</v>
      </c>
      <c r="F17" s="145" t="s">
        <v>208</v>
      </c>
      <c r="G17" s="6">
        <v>144.0</v>
      </c>
      <c r="H17" s="6">
        <v>119.0</v>
      </c>
    </row>
    <row r="18">
      <c r="A18" s="6" t="s">
        <v>1159</v>
      </c>
      <c r="B18" s="6">
        <v>17.0</v>
      </c>
      <c r="C18" s="6">
        <v>14.0</v>
      </c>
      <c r="D18" s="6" t="s">
        <v>1008</v>
      </c>
      <c r="E18" s="170" t="s">
        <v>1175</v>
      </c>
      <c r="F18" s="145" t="s">
        <v>221</v>
      </c>
      <c r="G18" s="6">
        <v>157.0</v>
      </c>
      <c r="H18" s="6">
        <v>128.0</v>
      </c>
    </row>
    <row r="19">
      <c r="A19" s="6" t="s">
        <v>1159</v>
      </c>
      <c r="B19" s="6">
        <v>18.0</v>
      </c>
      <c r="C19" s="6">
        <v>15.0</v>
      </c>
      <c r="D19" s="6" t="s">
        <v>1008</v>
      </c>
      <c r="E19" s="170" t="s">
        <v>1176</v>
      </c>
      <c r="F19" s="145" t="s">
        <v>227</v>
      </c>
      <c r="G19" s="6">
        <v>163.0</v>
      </c>
      <c r="H19" s="6">
        <v>132.0</v>
      </c>
    </row>
    <row r="20">
      <c r="A20" s="6" t="s">
        <v>1159</v>
      </c>
      <c r="B20" s="6">
        <v>19.0</v>
      </c>
      <c r="C20" s="6">
        <v>16.0</v>
      </c>
      <c r="D20" s="6" t="s">
        <v>1008</v>
      </c>
      <c r="E20" s="170" t="s">
        <v>1177</v>
      </c>
      <c r="F20" s="145" t="s">
        <v>236</v>
      </c>
      <c r="G20" s="6">
        <v>172.0</v>
      </c>
      <c r="H20" s="6">
        <v>140.0</v>
      </c>
    </row>
    <row r="21" ht="15.75" customHeight="1">
      <c r="A21" s="6" t="s">
        <v>1166</v>
      </c>
      <c r="B21" s="6">
        <v>20.0</v>
      </c>
      <c r="C21" s="6" t="s">
        <v>1008</v>
      </c>
      <c r="D21" s="6">
        <v>4.0</v>
      </c>
      <c r="E21" s="170" t="s">
        <v>1178</v>
      </c>
      <c r="F21" s="145" t="s">
        <v>252</v>
      </c>
      <c r="G21" s="6">
        <v>188.0</v>
      </c>
      <c r="H21" s="6">
        <v>35.0</v>
      </c>
    </row>
    <row r="22" ht="15.75" customHeight="1">
      <c r="A22" s="6" t="s">
        <v>1159</v>
      </c>
      <c r="B22" s="6">
        <v>21.0</v>
      </c>
      <c r="C22" s="6">
        <v>17.0</v>
      </c>
      <c r="D22" s="6" t="s">
        <v>1008</v>
      </c>
      <c r="E22" s="170" t="s">
        <v>1179</v>
      </c>
      <c r="F22" s="145" t="s">
        <v>254</v>
      </c>
      <c r="G22" s="6">
        <v>190.0</v>
      </c>
      <c r="H22" s="6">
        <v>154.0</v>
      </c>
    </row>
    <row r="23" ht="15.75" customHeight="1">
      <c r="A23" s="6" t="s">
        <v>1159</v>
      </c>
      <c r="B23" s="6">
        <v>22.0</v>
      </c>
      <c r="C23" s="6">
        <v>18.0</v>
      </c>
      <c r="D23" s="6" t="s">
        <v>1008</v>
      </c>
      <c r="E23" s="170" t="s">
        <v>1180</v>
      </c>
      <c r="F23" s="145" t="s">
        <v>261</v>
      </c>
      <c r="G23" s="6">
        <v>197.0</v>
      </c>
      <c r="H23" s="6">
        <v>157.0</v>
      </c>
    </row>
    <row r="24" ht="15.75" customHeight="1">
      <c r="A24" s="6" t="s">
        <v>1166</v>
      </c>
      <c r="B24" s="6">
        <v>23.0</v>
      </c>
      <c r="C24" s="6" t="s">
        <v>1008</v>
      </c>
      <c r="D24" s="6">
        <v>5.0</v>
      </c>
      <c r="E24" s="170" t="s">
        <v>1181</v>
      </c>
      <c r="F24" s="145" t="s">
        <v>264</v>
      </c>
      <c r="G24" s="6">
        <v>200.0</v>
      </c>
      <c r="H24" s="6">
        <v>42.0</v>
      </c>
    </row>
    <row r="25" ht="15.75" customHeight="1">
      <c r="A25" s="6" t="s">
        <v>1166</v>
      </c>
      <c r="B25" s="6">
        <v>24.0</v>
      </c>
      <c r="C25" s="6" t="s">
        <v>1008</v>
      </c>
      <c r="D25" s="6">
        <v>6.0</v>
      </c>
      <c r="E25" s="170" t="s">
        <v>1182</v>
      </c>
      <c r="F25" s="145" t="s">
        <v>285</v>
      </c>
      <c r="G25" s="6">
        <v>221.0</v>
      </c>
      <c r="H25" s="6">
        <v>53.0</v>
      </c>
    </row>
    <row r="26" ht="15.75" customHeight="1">
      <c r="A26" s="6" t="s">
        <v>1159</v>
      </c>
      <c r="B26" s="6">
        <v>25.0</v>
      </c>
      <c r="C26" s="6">
        <v>19.0</v>
      </c>
      <c r="D26" s="6" t="s">
        <v>1008</v>
      </c>
      <c r="E26" s="170" t="s">
        <v>1183</v>
      </c>
      <c r="F26" s="145" t="s">
        <v>298</v>
      </c>
      <c r="G26" s="6">
        <v>234.0</v>
      </c>
      <c r="H26" s="6">
        <v>174.0</v>
      </c>
    </row>
    <row r="27" ht="15.75" customHeight="1">
      <c r="A27" s="6" t="s">
        <v>1166</v>
      </c>
      <c r="B27" s="6">
        <v>26.0</v>
      </c>
      <c r="C27" s="6" t="s">
        <v>1008</v>
      </c>
      <c r="D27" s="6">
        <v>7.0</v>
      </c>
      <c r="E27" s="170" t="s">
        <v>1184</v>
      </c>
      <c r="F27" s="145" t="s">
        <v>306</v>
      </c>
      <c r="G27" s="6">
        <v>242.0</v>
      </c>
      <c r="H27" s="6">
        <v>64.0</v>
      </c>
    </row>
    <row r="28" ht="15.75" customHeight="1">
      <c r="A28" s="6" t="s">
        <v>1166</v>
      </c>
      <c r="B28" s="6">
        <v>27.0</v>
      </c>
      <c r="C28" s="6" t="s">
        <v>1008</v>
      </c>
      <c r="D28" s="6">
        <v>8.0</v>
      </c>
      <c r="E28" s="170" t="s">
        <v>1185</v>
      </c>
      <c r="F28" s="145" t="s">
        <v>309</v>
      </c>
      <c r="G28" s="6">
        <v>245.0</v>
      </c>
      <c r="H28" s="6">
        <v>66.0</v>
      </c>
    </row>
    <row r="29" ht="15.75" customHeight="1">
      <c r="A29" s="6" t="s">
        <v>1166</v>
      </c>
      <c r="B29" s="6">
        <v>28.0</v>
      </c>
      <c r="C29" s="6" t="s">
        <v>1008</v>
      </c>
      <c r="D29" s="6">
        <v>9.0</v>
      </c>
      <c r="E29" s="170" t="s">
        <v>1186</v>
      </c>
      <c r="F29" s="145" t="s">
        <v>311</v>
      </c>
      <c r="G29" s="6">
        <v>247.0</v>
      </c>
      <c r="H29" s="6">
        <v>68.0</v>
      </c>
    </row>
    <row r="30" ht="15.75" customHeight="1">
      <c r="A30" s="6" t="s">
        <v>1166</v>
      </c>
      <c r="B30" s="6">
        <v>29.0</v>
      </c>
      <c r="C30" s="6" t="s">
        <v>1008</v>
      </c>
      <c r="D30" s="6">
        <v>10.0</v>
      </c>
      <c r="E30" s="170" t="s">
        <v>1187</v>
      </c>
      <c r="F30" s="145" t="s">
        <v>314</v>
      </c>
      <c r="G30" s="6">
        <v>250.0</v>
      </c>
      <c r="H30" s="6">
        <v>70.0</v>
      </c>
    </row>
    <row r="31" ht="15.75" customHeight="1">
      <c r="A31" s="6" t="s">
        <v>1166</v>
      </c>
      <c r="B31" s="6">
        <v>30.0</v>
      </c>
      <c r="C31" s="6" t="s">
        <v>1008</v>
      </c>
      <c r="D31" s="6">
        <v>11.0</v>
      </c>
      <c r="E31" s="170" t="s">
        <v>1188</v>
      </c>
      <c r="F31" s="145" t="s">
        <v>318</v>
      </c>
      <c r="G31" s="6">
        <v>254.0</v>
      </c>
      <c r="H31" s="6">
        <v>74.0</v>
      </c>
    </row>
    <row r="32" ht="15.75" customHeight="1">
      <c r="A32" s="6" t="s">
        <v>1166</v>
      </c>
      <c r="B32" s="6">
        <v>31.0</v>
      </c>
      <c r="C32" s="6" t="s">
        <v>1008</v>
      </c>
      <c r="D32" s="6">
        <v>12.0</v>
      </c>
      <c r="E32" s="170" t="s">
        <v>1189</v>
      </c>
      <c r="F32" s="145" t="s">
        <v>319</v>
      </c>
      <c r="G32" s="6">
        <v>255.0</v>
      </c>
      <c r="H32" s="6">
        <v>75.0</v>
      </c>
    </row>
    <row r="33" ht="15.75" customHeight="1">
      <c r="A33" s="6" t="s">
        <v>1159</v>
      </c>
      <c r="B33" s="6">
        <v>32.0</v>
      </c>
      <c r="C33" s="6">
        <v>20.0</v>
      </c>
      <c r="D33" s="6" t="s">
        <v>1008</v>
      </c>
      <c r="E33" s="170" t="s">
        <v>1190</v>
      </c>
      <c r="F33" s="145" t="s">
        <v>328</v>
      </c>
      <c r="G33" s="6">
        <v>264.0</v>
      </c>
      <c r="H33" s="6">
        <v>185.0</v>
      </c>
    </row>
    <row r="34" ht="15.75" customHeight="1">
      <c r="A34" s="6" t="s">
        <v>1159</v>
      </c>
      <c r="B34" s="6">
        <v>33.0</v>
      </c>
      <c r="C34" s="6">
        <v>21.0</v>
      </c>
      <c r="D34" s="6" t="s">
        <v>1008</v>
      </c>
      <c r="E34" s="170" t="s">
        <v>1191</v>
      </c>
      <c r="F34" s="145" t="s">
        <v>333</v>
      </c>
      <c r="G34" s="6">
        <v>269.0</v>
      </c>
      <c r="H34" s="6">
        <v>187.0</v>
      </c>
    </row>
    <row r="35" ht="15.75" customHeight="1">
      <c r="A35" s="6" t="s">
        <v>1166</v>
      </c>
      <c r="B35" s="6">
        <v>34.0</v>
      </c>
      <c r="C35" s="6" t="s">
        <v>1008</v>
      </c>
      <c r="D35" s="6">
        <v>13.0</v>
      </c>
      <c r="E35" s="170" t="s">
        <v>1192</v>
      </c>
      <c r="F35" s="145" t="s">
        <v>334</v>
      </c>
      <c r="G35" s="6">
        <v>270.0</v>
      </c>
      <c r="H35" s="6">
        <v>83.0</v>
      </c>
    </row>
    <row r="36" ht="15.75" customHeight="1">
      <c r="A36" s="6" t="s">
        <v>1166</v>
      </c>
      <c r="B36" s="6">
        <v>35.0</v>
      </c>
      <c r="C36" s="6" t="s">
        <v>1008</v>
      </c>
      <c r="D36" s="6">
        <v>14.0</v>
      </c>
      <c r="E36" s="170" t="s">
        <v>1193</v>
      </c>
      <c r="F36" s="145" t="s">
        <v>337</v>
      </c>
      <c r="G36" s="6">
        <v>273.0</v>
      </c>
      <c r="H36" s="6">
        <v>84.0</v>
      </c>
    </row>
    <row r="37" ht="15.75" customHeight="1">
      <c r="A37" s="6" t="s">
        <v>1166</v>
      </c>
      <c r="B37" s="6">
        <v>36.0</v>
      </c>
      <c r="C37" s="6" t="s">
        <v>1008</v>
      </c>
      <c r="D37" s="6">
        <v>15.0</v>
      </c>
      <c r="E37" s="170" t="s">
        <v>1194</v>
      </c>
      <c r="F37" s="145" t="s">
        <v>339</v>
      </c>
      <c r="G37" s="6">
        <v>275.0</v>
      </c>
      <c r="H37" s="6">
        <v>86.0</v>
      </c>
    </row>
    <row r="38" ht="15.75" customHeight="1">
      <c r="A38" s="6" t="s">
        <v>1166</v>
      </c>
      <c r="B38" s="6">
        <v>37.0</v>
      </c>
      <c r="C38" s="6" t="s">
        <v>1008</v>
      </c>
      <c r="D38" s="6">
        <v>16.0</v>
      </c>
      <c r="E38" s="170" t="s">
        <v>1195</v>
      </c>
      <c r="F38" s="145" t="s">
        <v>340</v>
      </c>
      <c r="G38" s="6">
        <v>276.0</v>
      </c>
      <c r="H38" s="6">
        <v>87.0</v>
      </c>
    </row>
    <row r="39" ht="15.75" customHeight="1">
      <c r="A39" s="6" t="s">
        <v>1159</v>
      </c>
      <c r="B39" s="6">
        <v>38.0</v>
      </c>
      <c r="C39" s="6">
        <v>22.0</v>
      </c>
      <c r="D39" s="6" t="s">
        <v>1008</v>
      </c>
      <c r="E39" s="170" t="s">
        <v>1196</v>
      </c>
      <c r="F39" s="185" t="s">
        <v>349</v>
      </c>
      <c r="G39" s="6">
        <v>285.0</v>
      </c>
      <c r="H39" s="6">
        <v>190.0</v>
      </c>
    </row>
    <row r="40" ht="15.75" customHeight="1">
      <c r="A40" s="6" t="s">
        <v>1166</v>
      </c>
      <c r="B40" s="6">
        <v>39.0</v>
      </c>
      <c r="C40" s="6" t="s">
        <v>1008</v>
      </c>
      <c r="D40" s="6">
        <v>17.0</v>
      </c>
      <c r="E40" s="170" t="s">
        <v>1197</v>
      </c>
      <c r="F40" s="185" t="s">
        <v>350</v>
      </c>
      <c r="G40" s="6">
        <v>286.0</v>
      </c>
      <c r="H40" s="6">
        <v>96.0</v>
      </c>
    </row>
    <row r="41" ht="15.75" customHeight="1">
      <c r="A41" s="6" t="s">
        <v>1166</v>
      </c>
      <c r="B41" s="6">
        <v>40.0</v>
      </c>
      <c r="C41" s="6" t="s">
        <v>1008</v>
      </c>
      <c r="D41" s="6">
        <v>18.0</v>
      </c>
      <c r="E41" s="170" t="s">
        <v>1198</v>
      </c>
      <c r="F41" s="185" t="s">
        <v>352</v>
      </c>
      <c r="G41" s="6">
        <v>288.0</v>
      </c>
      <c r="H41" s="6">
        <v>98.0</v>
      </c>
    </row>
    <row r="42" ht="15.75" customHeight="1">
      <c r="A42" s="6" t="s">
        <v>1166</v>
      </c>
      <c r="B42" s="6">
        <v>41.0</v>
      </c>
      <c r="C42" s="6" t="s">
        <v>1008</v>
      </c>
      <c r="D42" s="6">
        <v>19.0</v>
      </c>
      <c r="E42" s="170" t="s">
        <v>1199</v>
      </c>
      <c r="F42" s="185" t="s">
        <v>353</v>
      </c>
      <c r="G42" s="6">
        <v>289.0</v>
      </c>
      <c r="H42" s="6">
        <v>99.0</v>
      </c>
    </row>
    <row r="43" ht="15.75" customHeight="1">
      <c r="A43" s="6" t="s">
        <v>1166</v>
      </c>
      <c r="B43" s="6">
        <v>42.0</v>
      </c>
      <c r="C43" s="6" t="s">
        <v>1008</v>
      </c>
      <c r="D43" s="6">
        <v>20.0</v>
      </c>
      <c r="E43" s="170" t="s">
        <v>1200</v>
      </c>
      <c r="F43" s="185" t="s">
        <v>354</v>
      </c>
      <c r="G43" s="6">
        <v>290.0</v>
      </c>
      <c r="H43" s="6">
        <v>100.0</v>
      </c>
    </row>
    <row r="44" ht="15.75" customHeight="1">
      <c r="A44" s="6" t="s">
        <v>1166</v>
      </c>
      <c r="B44" s="6">
        <v>43.0</v>
      </c>
      <c r="C44" s="6" t="s">
        <v>1008</v>
      </c>
      <c r="D44" s="6">
        <v>21.0</v>
      </c>
      <c r="E44" s="170" t="s">
        <v>1201</v>
      </c>
      <c r="F44" s="185" t="s">
        <v>359</v>
      </c>
      <c r="G44" s="6">
        <v>295.0</v>
      </c>
      <c r="H44" s="6">
        <v>104.0</v>
      </c>
    </row>
    <row r="45" ht="15.75" customHeight="1">
      <c r="A45" s="6" t="s">
        <v>1166</v>
      </c>
      <c r="B45" s="6">
        <v>44.0</v>
      </c>
      <c r="C45" s="6" t="s">
        <v>1008</v>
      </c>
      <c r="D45" s="6">
        <v>22.0</v>
      </c>
      <c r="E45" s="170" t="s">
        <v>1202</v>
      </c>
      <c r="F45" s="185" t="s">
        <v>362</v>
      </c>
      <c r="G45" s="6">
        <v>298.0</v>
      </c>
      <c r="H45" s="6">
        <v>106.0</v>
      </c>
    </row>
    <row r="46" ht="15.75" customHeight="1">
      <c r="A46" s="6"/>
      <c r="B46" s="6"/>
      <c r="C46" s="6"/>
      <c r="D46" s="6"/>
      <c r="E46" s="170"/>
      <c r="G46" s="6"/>
      <c r="H46" s="6"/>
    </row>
    <row r="47" ht="15.75" customHeight="1">
      <c r="A47" s="6"/>
      <c r="B47" s="6"/>
      <c r="C47" s="6"/>
      <c r="D47" s="6"/>
      <c r="E47" s="170"/>
      <c r="G47" s="6"/>
      <c r="H47" s="6"/>
    </row>
    <row r="48" ht="15.75" customHeight="1">
      <c r="A48" s="6"/>
      <c r="B48" s="6"/>
      <c r="C48" s="6"/>
      <c r="D48" s="6"/>
      <c r="E48" s="170"/>
      <c r="G48" s="6"/>
      <c r="H48" s="6"/>
    </row>
    <row r="49" ht="15.75" customHeight="1">
      <c r="A49" s="6"/>
      <c r="B49" s="6"/>
      <c r="C49" s="6"/>
      <c r="D49" s="6"/>
      <c r="E49" s="170"/>
      <c r="G49" s="6"/>
      <c r="H49" s="6"/>
    </row>
    <row r="50" ht="15.75" customHeight="1">
      <c r="A50" s="6"/>
      <c r="B50" s="6"/>
      <c r="C50" s="6"/>
      <c r="D50" s="6"/>
      <c r="E50" s="170"/>
      <c r="G50" s="6"/>
      <c r="H50" s="6"/>
    </row>
    <row r="51" ht="15.75" customHeight="1">
      <c r="A51" s="6"/>
      <c r="B51" s="6"/>
      <c r="C51" s="6"/>
      <c r="D51" s="6"/>
      <c r="E51" s="170"/>
      <c r="G51" s="6"/>
      <c r="H51" s="6"/>
    </row>
    <row r="52" ht="15.75" customHeight="1">
      <c r="A52" s="6"/>
      <c r="B52" s="6" t="str">
        <f t="shared" ref="B52:B136" si="1">IF($A52&lt;&gt;"",B51+1,"")</f>
        <v/>
      </c>
      <c r="C52" s="6" t="str">
        <f t="shared" ref="C52:C130" si="2">IF(AND($A52&lt;&gt;"",$A52=$J$1&amp;"-"&amp;"M"),MAX($C$2:C51)+1,"")</f>
        <v/>
      </c>
      <c r="D52" s="6" t="str">
        <f t="shared" ref="D52:D130" si="3">IF(AND($A52&lt;&gt;"",$A52=$J$1&amp;"-"&amp;"F"),MAX($D$2:D51)+1,"")</f>
        <v/>
      </c>
      <c r="E52" s="170"/>
      <c r="G52" s="6"/>
      <c r="H52" s="6"/>
    </row>
    <row r="53" ht="15.75" customHeight="1">
      <c r="A53" s="6"/>
      <c r="B53" s="6" t="str">
        <f t="shared" si="1"/>
        <v/>
      </c>
      <c r="C53" s="6" t="str">
        <f t="shared" si="2"/>
        <v/>
      </c>
      <c r="D53" s="6" t="str">
        <f t="shared" si="3"/>
        <v/>
      </c>
      <c r="E53" s="170"/>
      <c r="G53" s="6"/>
      <c r="H53" s="6"/>
    </row>
    <row r="54" ht="15.75" customHeight="1">
      <c r="A54" s="6"/>
      <c r="B54" s="6" t="str">
        <f t="shared" si="1"/>
        <v/>
      </c>
      <c r="C54" s="6" t="str">
        <f t="shared" si="2"/>
        <v/>
      </c>
      <c r="D54" s="6" t="str">
        <f t="shared" si="3"/>
        <v/>
      </c>
      <c r="E54" s="170"/>
      <c r="G54" s="6"/>
      <c r="H54" s="6"/>
    </row>
    <row r="55" ht="15.75" customHeight="1">
      <c r="A55" s="6"/>
      <c r="B55" s="6" t="str">
        <f t="shared" si="1"/>
        <v/>
      </c>
      <c r="C55" s="6" t="str">
        <f t="shared" si="2"/>
        <v/>
      </c>
      <c r="D55" s="6" t="str">
        <f t="shared" si="3"/>
        <v/>
      </c>
      <c r="E55" s="170"/>
      <c r="G55" s="6"/>
      <c r="H55" s="6"/>
    </row>
    <row r="56" ht="15.75" customHeight="1">
      <c r="A56" s="6"/>
      <c r="B56" s="6" t="str">
        <f t="shared" si="1"/>
        <v/>
      </c>
      <c r="C56" s="6" t="str">
        <f t="shared" si="2"/>
        <v/>
      </c>
      <c r="D56" s="6" t="str">
        <f t="shared" si="3"/>
        <v/>
      </c>
      <c r="E56" s="170"/>
      <c r="G56" s="6"/>
      <c r="H56" s="6"/>
    </row>
    <row r="57" ht="15.75" customHeight="1">
      <c r="A57" s="6"/>
      <c r="B57" s="6" t="str">
        <f t="shared" si="1"/>
        <v/>
      </c>
      <c r="C57" s="6" t="str">
        <f t="shared" si="2"/>
        <v/>
      </c>
      <c r="D57" s="6" t="str">
        <f t="shared" si="3"/>
        <v/>
      </c>
      <c r="E57" s="170"/>
      <c r="G57" s="6"/>
      <c r="H57" s="6"/>
    </row>
    <row r="58" ht="15.75" customHeight="1">
      <c r="A58" s="6"/>
      <c r="B58" s="6" t="str">
        <f t="shared" si="1"/>
        <v/>
      </c>
      <c r="C58" s="6" t="str">
        <f t="shared" si="2"/>
        <v/>
      </c>
      <c r="D58" s="6" t="str">
        <f t="shared" si="3"/>
        <v/>
      </c>
      <c r="E58" s="170"/>
      <c r="G58" s="6"/>
      <c r="H58" s="6"/>
    </row>
    <row r="59" ht="15.75" customHeight="1">
      <c r="A59" s="6"/>
      <c r="B59" s="6" t="str">
        <f t="shared" si="1"/>
        <v/>
      </c>
      <c r="C59" s="6" t="str">
        <f t="shared" si="2"/>
        <v/>
      </c>
      <c r="D59" s="6" t="str">
        <f t="shared" si="3"/>
        <v/>
      </c>
      <c r="E59" s="170"/>
      <c r="G59" s="6"/>
      <c r="H59" s="6"/>
    </row>
    <row r="60" ht="15.75" customHeight="1">
      <c r="A60" s="6"/>
      <c r="B60" s="6" t="str">
        <f t="shared" si="1"/>
        <v/>
      </c>
      <c r="C60" s="6" t="str">
        <f t="shared" si="2"/>
        <v/>
      </c>
      <c r="D60" s="6" t="str">
        <f t="shared" si="3"/>
        <v/>
      </c>
      <c r="E60" s="170"/>
      <c r="G60" s="6"/>
      <c r="H60" s="6"/>
    </row>
    <row r="61" ht="15.75" customHeight="1">
      <c r="A61" s="6"/>
      <c r="B61" s="6" t="str">
        <f t="shared" si="1"/>
        <v/>
      </c>
      <c r="C61" s="6" t="str">
        <f t="shared" si="2"/>
        <v/>
      </c>
      <c r="D61" s="6" t="str">
        <f t="shared" si="3"/>
        <v/>
      </c>
      <c r="E61" s="170"/>
      <c r="G61" s="6"/>
      <c r="H61" s="6"/>
    </row>
    <row r="62" ht="15.75" customHeight="1">
      <c r="A62" s="6"/>
      <c r="B62" s="6" t="str">
        <f t="shared" si="1"/>
        <v/>
      </c>
      <c r="C62" s="6" t="str">
        <f t="shared" si="2"/>
        <v/>
      </c>
      <c r="D62" s="6" t="str">
        <f t="shared" si="3"/>
        <v/>
      </c>
      <c r="E62" s="170"/>
      <c r="G62" s="6"/>
      <c r="H62" s="6"/>
    </row>
    <row r="63" ht="15.75" customHeight="1">
      <c r="A63" s="6"/>
      <c r="B63" s="6" t="str">
        <f t="shared" si="1"/>
        <v/>
      </c>
      <c r="C63" s="6" t="str">
        <f t="shared" si="2"/>
        <v/>
      </c>
      <c r="D63" s="6" t="str">
        <f t="shared" si="3"/>
        <v/>
      </c>
      <c r="E63" s="170"/>
      <c r="G63" s="6"/>
      <c r="H63" s="6"/>
    </row>
    <row r="64" ht="15.75" customHeight="1">
      <c r="A64" s="6"/>
      <c r="B64" s="6" t="str">
        <f t="shared" si="1"/>
        <v/>
      </c>
      <c r="C64" s="6" t="str">
        <f t="shared" si="2"/>
        <v/>
      </c>
      <c r="D64" s="6" t="str">
        <f t="shared" si="3"/>
        <v/>
      </c>
      <c r="E64" s="170"/>
      <c r="G64" s="6"/>
      <c r="H64" s="6"/>
    </row>
    <row r="65" ht="15.75" customHeight="1">
      <c r="A65" s="6"/>
      <c r="B65" s="6" t="str">
        <f t="shared" si="1"/>
        <v/>
      </c>
      <c r="C65" s="6" t="str">
        <f t="shared" si="2"/>
        <v/>
      </c>
      <c r="D65" s="6" t="str">
        <f t="shared" si="3"/>
        <v/>
      </c>
      <c r="E65" s="170"/>
      <c r="G65" s="6"/>
      <c r="H65" s="6"/>
    </row>
    <row r="66" ht="15.75" customHeight="1">
      <c r="A66" s="6"/>
      <c r="B66" s="6" t="str">
        <f t="shared" si="1"/>
        <v/>
      </c>
      <c r="C66" s="6" t="str">
        <f t="shared" si="2"/>
        <v/>
      </c>
      <c r="D66" s="6" t="str">
        <f t="shared" si="3"/>
        <v/>
      </c>
      <c r="E66" s="170"/>
      <c r="G66" s="6"/>
      <c r="H66" s="6"/>
    </row>
    <row r="67" ht="15.75" customHeight="1">
      <c r="A67" s="6"/>
      <c r="B67" s="6" t="str">
        <f t="shared" si="1"/>
        <v/>
      </c>
      <c r="C67" s="6" t="str">
        <f t="shared" si="2"/>
        <v/>
      </c>
      <c r="D67" s="6" t="str">
        <f t="shared" si="3"/>
        <v/>
      </c>
      <c r="E67" s="170"/>
      <c r="G67" s="6"/>
      <c r="H67" s="6"/>
    </row>
    <row r="68" ht="15.75" customHeight="1">
      <c r="A68" s="6"/>
      <c r="B68" s="6" t="str">
        <f t="shared" si="1"/>
        <v/>
      </c>
      <c r="C68" s="6" t="str">
        <f t="shared" si="2"/>
        <v/>
      </c>
      <c r="D68" s="6" t="str">
        <f t="shared" si="3"/>
        <v/>
      </c>
      <c r="E68" s="170"/>
      <c r="G68" s="6"/>
      <c r="H68" s="6"/>
    </row>
    <row r="69" ht="15.75" customHeight="1">
      <c r="A69" s="6"/>
      <c r="B69" s="6" t="str">
        <f t="shared" si="1"/>
        <v/>
      </c>
      <c r="C69" s="6" t="str">
        <f t="shared" si="2"/>
        <v/>
      </c>
      <c r="D69" s="6" t="str">
        <f t="shared" si="3"/>
        <v/>
      </c>
      <c r="E69" s="170"/>
      <c r="G69" s="6"/>
      <c r="H69" s="6"/>
    </row>
    <row r="70" ht="15.75" customHeight="1">
      <c r="A70" s="6"/>
      <c r="B70" s="6" t="str">
        <f t="shared" si="1"/>
        <v/>
      </c>
      <c r="C70" s="6" t="str">
        <f t="shared" si="2"/>
        <v/>
      </c>
      <c r="D70" s="6" t="str">
        <f t="shared" si="3"/>
        <v/>
      </c>
      <c r="E70" s="170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170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170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170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35" t="s">
        <v>19</v>
      </c>
      <c r="B1" s="135" t="s">
        <v>998</v>
      </c>
      <c r="C1" s="135" t="s">
        <v>999</v>
      </c>
      <c r="D1" s="135" t="s">
        <v>1000</v>
      </c>
      <c r="E1" s="135" t="s">
        <v>14</v>
      </c>
      <c r="F1" s="148" t="s">
        <v>15</v>
      </c>
      <c r="G1" s="135" t="s">
        <v>1001</v>
      </c>
      <c r="H1" s="135" t="s">
        <v>1002</v>
      </c>
      <c r="I1" s="148"/>
      <c r="J1" s="148" t="s">
        <v>11</v>
      </c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>
      <c r="A2" s="6" t="s">
        <v>1203</v>
      </c>
      <c r="B2" s="6">
        <v>1.0</v>
      </c>
      <c r="C2" s="6">
        <v>1.0</v>
      </c>
      <c r="D2" s="6" t="s">
        <v>1008</v>
      </c>
      <c r="E2" s="170" t="s">
        <v>1204</v>
      </c>
      <c r="F2" s="185" t="s">
        <v>71</v>
      </c>
      <c r="G2" s="6">
        <v>8.0</v>
      </c>
      <c r="H2" s="6">
        <v>8.0</v>
      </c>
    </row>
    <row r="3">
      <c r="A3" s="6" t="s">
        <v>1203</v>
      </c>
      <c r="B3" s="6">
        <v>2.0</v>
      </c>
      <c r="C3" s="6">
        <v>2.0</v>
      </c>
      <c r="D3" s="6" t="s">
        <v>1008</v>
      </c>
      <c r="E3" s="170" t="s">
        <v>1205</v>
      </c>
      <c r="F3" s="185" t="s">
        <v>78</v>
      </c>
      <c r="G3" s="6">
        <v>14.0</v>
      </c>
      <c r="H3" s="6">
        <v>14.0</v>
      </c>
    </row>
    <row r="4">
      <c r="A4" s="6" t="s">
        <v>1203</v>
      </c>
      <c r="B4" s="6">
        <v>3.0</v>
      </c>
      <c r="C4" s="6">
        <v>3.0</v>
      </c>
      <c r="D4" s="6" t="s">
        <v>1008</v>
      </c>
      <c r="E4" s="170" t="s">
        <v>1206</v>
      </c>
      <c r="F4" s="145" t="s">
        <v>84</v>
      </c>
      <c r="G4" s="6">
        <v>20.0</v>
      </c>
      <c r="H4" s="6">
        <v>20.0</v>
      </c>
    </row>
    <row r="5">
      <c r="A5" s="6" t="s">
        <v>1203</v>
      </c>
      <c r="B5" s="6">
        <v>4.0</v>
      </c>
      <c r="C5" s="6">
        <v>4.0</v>
      </c>
      <c r="D5" s="6" t="s">
        <v>1008</v>
      </c>
      <c r="E5" s="170" t="s">
        <v>1207</v>
      </c>
      <c r="F5" s="145" t="s">
        <v>99</v>
      </c>
      <c r="G5" s="6">
        <v>35.0</v>
      </c>
      <c r="H5" s="6">
        <v>35.0</v>
      </c>
    </row>
    <row r="6">
      <c r="A6" s="6" t="s">
        <v>1203</v>
      </c>
      <c r="B6" s="6">
        <v>5.0</v>
      </c>
      <c r="C6" s="6">
        <v>5.0</v>
      </c>
      <c r="D6" s="6" t="s">
        <v>1008</v>
      </c>
      <c r="E6" s="170" t="s">
        <v>1208</v>
      </c>
      <c r="F6" s="145" t="s">
        <v>104</v>
      </c>
      <c r="G6" s="6">
        <v>40.0</v>
      </c>
      <c r="H6" s="6">
        <v>40.0</v>
      </c>
    </row>
    <row r="7">
      <c r="A7" s="6" t="s">
        <v>1203</v>
      </c>
      <c r="B7" s="6">
        <v>6.0</v>
      </c>
      <c r="C7" s="6">
        <v>6.0</v>
      </c>
      <c r="D7" s="6" t="s">
        <v>1008</v>
      </c>
      <c r="E7" s="170" t="s">
        <v>1209</v>
      </c>
      <c r="F7" s="145" t="s">
        <v>106</v>
      </c>
      <c r="G7" s="6">
        <v>42.0</v>
      </c>
      <c r="H7" s="6">
        <v>42.0</v>
      </c>
    </row>
    <row r="8">
      <c r="A8" s="6" t="s">
        <v>1210</v>
      </c>
      <c r="B8" s="6">
        <v>7.0</v>
      </c>
      <c r="C8" s="6" t="s">
        <v>1008</v>
      </c>
      <c r="D8" s="6">
        <v>1.0</v>
      </c>
      <c r="E8" s="170" t="s">
        <v>1211</v>
      </c>
      <c r="F8" s="145" t="s">
        <v>109</v>
      </c>
      <c r="G8" s="6">
        <v>45.0</v>
      </c>
      <c r="H8" s="6">
        <v>2.0</v>
      </c>
    </row>
    <row r="9">
      <c r="A9" s="6" t="s">
        <v>1203</v>
      </c>
      <c r="B9" s="6">
        <v>8.0</v>
      </c>
      <c r="C9" s="6">
        <v>7.0</v>
      </c>
      <c r="D9" s="6" t="s">
        <v>1008</v>
      </c>
      <c r="E9" s="170" t="s">
        <v>1212</v>
      </c>
      <c r="F9" s="145" t="s">
        <v>119</v>
      </c>
      <c r="G9" s="6">
        <v>55.0</v>
      </c>
      <c r="H9" s="6">
        <v>52.0</v>
      </c>
    </row>
    <row r="10">
      <c r="A10" s="6" t="s">
        <v>1203</v>
      </c>
      <c r="B10" s="6">
        <v>9.0</v>
      </c>
      <c r="C10" s="6">
        <v>8.0</v>
      </c>
      <c r="D10" s="6" t="s">
        <v>1008</v>
      </c>
      <c r="E10" s="170" t="s">
        <v>1213</v>
      </c>
      <c r="F10" s="145" t="s">
        <v>125</v>
      </c>
      <c r="G10" s="6">
        <v>61.0</v>
      </c>
      <c r="H10" s="6">
        <v>57.0</v>
      </c>
    </row>
    <row r="11">
      <c r="A11" s="6" t="s">
        <v>1203</v>
      </c>
      <c r="B11" s="6">
        <v>10.0</v>
      </c>
      <c r="C11" s="6">
        <v>9.0</v>
      </c>
      <c r="D11" s="6" t="s">
        <v>1008</v>
      </c>
      <c r="E11" s="170" t="s">
        <v>1214</v>
      </c>
      <c r="F11" s="145" t="s">
        <v>151</v>
      </c>
      <c r="G11" s="6">
        <v>87.0</v>
      </c>
      <c r="H11" s="6">
        <v>81.0</v>
      </c>
    </row>
    <row r="12">
      <c r="A12" s="6" t="s">
        <v>1203</v>
      </c>
      <c r="B12" s="6">
        <v>11.0</v>
      </c>
      <c r="C12" s="6">
        <v>10.0</v>
      </c>
      <c r="D12" s="6" t="s">
        <v>1008</v>
      </c>
      <c r="E12" s="170" t="s">
        <v>1215</v>
      </c>
      <c r="F12" s="145" t="s">
        <v>164</v>
      </c>
      <c r="G12" s="6">
        <v>100.0</v>
      </c>
      <c r="H12" s="6">
        <v>90.0</v>
      </c>
    </row>
    <row r="13">
      <c r="A13" s="6" t="s">
        <v>1203</v>
      </c>
      <c r="B13" s="6">
        <v>12.0</v>
      </c>
      <c r="C13" s="6">
        <v>11.0</v>
      </c>
      <c r="D13" s="6" t="s">
        <v>1008</v>
      </c>
      <c r="E13" s="170" t="s">
        <v>1216</v>
      </c>
      <c r="F13" s="145" t="s">
        <v>169</v>
      </c>
      <c r="G13" s="6">
        <v>105.0</v>
      </c>
      <c r="H13" s="6">
        <v>94.0</v>
      </c>
    </row>
    <row r="14">
      <c r="A14" s="6" t="s">
        <v>1210</v>
      </c>
      <c r="B14" s="6">
        <v>13.0</v>
      </c>
      <c r="C14" s="6" t="s">
        <v>1008</v>
      </c>
      <c r="D14" s="6">
        <v>2.0</v>
      </c>
      <c r="E14" s="170" t="s">
        <v>1217</v>
      </c>
      <c r="F14" s="145" t="s">
        <v>182</v>
      </c>
      <c r="G14" s="6">
        <v>118.0</v>
      </c>
      <c r="H14" s="6">
        <v>15.0</v>
      </c>
    </row>
    <row r="15">
      <c r="A15" s="6" t="s">
        <v>1203</v>
      </c>
      <c r="B15" s="6">
        <v>14.0</v>
      </c>
      <c r="C15" s="6">
        <v>12.0</v>
      </c>
      <c r="D15" s="6" t="s">
        <v>1008</v>
      </c>
      <c r="E15" s="170" t="s">
        <v>1218</v>
      </c>
      <c r="F15" s="145" t="s">
        <v>187</v>
      </c>
      <c r="G15" s="6">
        <v>123.0</v>
      </c>
      <c r="H15" s="6">
        <v>106.0</v>
      </c>
    </row>
    <row r="16">
      <c r="A16" s="6" t="s">
        <v>1210</v>
      </c>
      <c r="B16" s="6">
        <v>15.0</v>
      </c>
      <c r="C16" s="6" t="s">
        <v>1008</v>
      </c>
      <c r="D16" s="6">
        <v>3.0</v>
      </c>
      <c r="E16" s="170" t="s">
        <v>1219</v>
      </c>
      <c r="F16" s="145" t="s">
        <v>188</v>
      </c>
      <c r="G16" s="6">
        <v>124.0</v>
      </c>
      <c r="H16" s="6">
        <v>18.0</v>
      </c>
    </row>
    <row r="17">
      <c r="A17" s="6" t="s">
        <v>1210</v>
      </c>
      <c r="B17" s="6">
        <v>16.0</v>
      </c>
      <c r="C17" s="6" t="s">
        <v>1008</v>
      </c>
      <c r="D17" s="6">
        <v>4.0</v>
      </c>
      <c r="E17" s="170" t="s">
        <v>1220</v>
      </c>
      <c r="F17" s="145" t="s">
        <v>214</v>
      </c>
      <c r="G17" s="6">
        <v>150.0</v>
      </c>
      <c r="H17" s="6">
        <v>26.0</v>
      </c>
    </row>
    <row r="18">
      <c r="A18" s="6" t="s">
        <v>1203</v>
      </c>
      <c r="B18" s="6">
        <v>17.0</v>
      </c>
      <c r="C18" s="6">
        <v>13.0</v>
      </c>
      <c r="D18" s="6" t="s">
        <v>1008</v>
      </c>
      <c r="E18" s="170" t="s">
        <v>1221</v>
      </c>
      <c r="F18" s="145" t="s">
        <v>224</v>
      </c>
      <c r="G18" s="6">
        <v>160.0</v>
      </c>
      <c r="H18" s="6">
        <v>130.0</v>
      </c>
    </row>
    <row r="19">
      <c r="A19" s="6" t="s">
        <v>1203</v>
      </c>
      <c r="B19" s="6">
        <v>18.0</v>
      </c>
      <c r="C19" s="6">
        <v>14.0</v>
      </c>
      <c r="D19" s="6" t="s">
        <v>1008</v>
      </c>
      <c r="E19" s="170" t="s">
        <v>1222</v>
      </c>
      <c r="F19" s="145" t="s">
        <v>269</v>
      </c>
      <c r="G19" s="6">
        <v>205.0</v>
      </c>
      <c r="H19" s="6">
        <v>160.0</v>
      </c>
    </row>
    <row r="20">
      <c r="A20" s="6" t="s">
        <v>1210</v>
      </c>
      <c r="B20" s="6">
        <v>19.0</v>
      </c>
      <c r="C20" s="6" t="s">
        <v>1008</v>
      </c>
      <c r="D20" s="6">
        <v>5.0</v>
      </c>
      <c r="E20" s="170" t="s">
        <v>1223</v>
      </c>
      <c r="F20" s="145" t="s">
        <v>272</v>
      </c>
      <c r="G20" s="6">
        <v>208.0</v>
      </c>
      <c r="H20" s="6">
        <v>47.0</v>
      </c>
    </row>
    <row r="21" ht="15.75" customHeight="1">
      <c r="A21" s="6" t="s">
        <v>1210</v>
      </c>
      <c r="B21" s="6">
        <v>20.0</v>
      </c>
      <c r="C21" s="6" t="s">
        <v>1008</v>
      </c>
      <c r="D21" s="6">
        <v>6.0</v>
      </c>
      <c r="E21" s="170" t="s">
        <v>1224</v>
      </c>
      <c r="F21" s="145" t="s">
        <v>276</v>
      </c>
      <c r="G21" s="6">
        <v>212.0</v>
      </c>
      <c r="H21" s="6">
        <v>48.0</v>
      </c>
    </row>
    <row r="22" ht="15.75" customHeight="1">
      <c r="A22" s="6" t="s">
        <v>1203</v>
      </c>
      <c r="B22" s="6">
        <v>21.0</v>
      </c>
      <c r="C22" s="6">
        <v>15.0</v>
      </c>
      <c r="D22" s="6" t="s">
        <v>1008</v>
      </c>
      <c r="E22" s="170" t="s">
        <v>1225</v>
      </c>
      <c r="F22" s="145" t="s">
        <v>277</v>
      </c>
      <c r="G22" s="6">
        <v>213.0</v>
      </c>
      <c r="H22" s="6">
        <v>165.0</v>
      </c>
    </row>
    <row r="23" ht="15.75" customHeight="1">
      <c r="A23" s="6" t="s">
        <v>1210</v>
      </c>
      <c r="B23" s="6">
        <v>22.0</v>
      </c>
      <c r="C23" s="6" t="s">
        <v>1008</v>
      </c>
      <c r="D23" s="6">
        <v>7.0</v>
      </c>
      <c r="E23" s="170" t="s">
        <v>1154</v>
      </c>
      <c r="F23" s="145" t="s">
        <v>288</v>
      </c>
      <c r="G23" s="6">
        <v>224.0</v>
      </c>
      <c r="H23" s="6">
        <v>55.0</v>
      </c>
    </row>
    <row r="24" ht="15.75" customHeight="1">
      <c r="A24" s="6" t="s">
        <v>1210</v>
      </c>
      <c r="B24" s="6">
        <v>23.0</v>
      </c>
      <c r="C24" s="6" t="s">
        <v>1008</v>
      </c>
      <c r="D24" s="6">
        <v>8.0</v>
      </c>
      <c r="E24" s="170" t="s">
        <v>1226</v>
      </c>
      <c r="F24" s="145" t="s">
        <v>289</v>
      </c>
      <c r="G24" s="6">
        <v>225.0</v>
      </c>
      <c r="H24" s="6">
        <v>56.0</v>
      </c>
    </row>
    <row r="25" ht="15.75" customHeight="1">
      <c r="A25" s="6" t="s">
        <v>1203</v>
      </c>
      <c r="B25" s="6">
        <v>24.0</v>
      </c>
      <c r="C25" s="6">
        <v>16.0</v>
      </c>
      <c r="D25" s="6" t="s">
        <v>1008</v>
      </c>
      <c r="E25" s="170" t="s">
        <v>1227</v>
      </c>
      <c r="F25" s="145" t="s">
        <v>295</v>
      </c>
      <c r="G25" s="6">
        <v>231.0</v>
      </c>
      <c r="H25" s="6">
        <v>173.0</v>
      </c>
    </row>
    <row r="26" ht="15.75" customHeight="1">
      <c r="A26" s="6" t="s">
        <v>1210</v>
      </c>
      <c r="B26" s="6">
        <v>25.0</v>
      </c>
      <c r="C26" s="6" t="s">
        <v>1008</v>
      </c>
      <c r="D26" s="6">
        <v>9.0</v>
      </c>
      <c r="E26" s="170" t="s">
        <v>1228</v>
      </c>
      <c r="F26" s="145" t="s">
        <v>297</v>
      </c>
      <c r="G26" s="6">
        <v>233.0</v>
      </c>
      <c r="H26" s="6">
        <v>60.0</v>
      </c>
    </row>
    <row r="27" ht="15.75" customHeight="1">
      <c r="A27" s="6" t="s">
        <v>1203</v>
      </c>
      <c r="B27" s="6">
        <v>26.0</v>
      </c>
      <c r="C27" s="6">
        <v>17.0</v>
      </c>
      <c r="D27" s="6" t="s">
        <v>1008</v>
      </c>
      <c r="E27" s="170" t="s">
        <v>1229</v>
      </c>
      <c r="F27" s="145" t="s">
        <v>312</v>
      </c>
      <c r="G27" s="6">
        <v>248.0</v>
      </c>
      <c r="H27" s="6">
        <v>180.0</v>
      </c>
    </row>
    <row r="28" ht="15.75" customHeight="1">
      <c r="A28" s="6" t="s">
        <v>1210</v>
      </c>
      <c r="B28" s="6">
        <v>27.0</v>
      </c>
      <c r="C28" s="6" t="s">
        <v>1008</v>
      </c>
      <c r="D28" s="6">
        <v>10.0</v>
      </c>
      <c r="E28" s="170" t="s">
        <v>1230</v>
      </c>
      <c r="F28" s="145" t="s">
        <v>313</v>
      </c>
      <c r="G28" s="6">
        <v>249.0</v>
      </c>
      <c r="H28" s="6">
        <v>69.0</v>
      </c>
    </row>
    <row r="29" ht="15.75" customHeight="1">
      <c r="A29" s="6" t="s">
        <v>1210</v>
      </c>
      <c r="B29" s="6">
        <v>28.0</v>
      </c>
      <c r="C29" s="6" t="s">
        <v>1008</v>
      </c>
      <c r="D29" s="6">
        <v>11.0</v>
      </c>
      <c r="E29" s="170" t="s">
        <v>1231</v>
      </c>
      <c r="F29" s="145" t="s">
        <v>327</v>
      </c>
      <c r="G29" s="6">
        <v>263.0</v>
      </c>
      <c r="H29" s="6">
        <v>79.0</v>
      </c>
    </row>
    <row r="30" ht="15.75" customHeight="1">
      <c r="A30" s="6" t="s">
        <v>1203</v>
      </c>
      <c r="B30" s="6">
        <v>29.0</v>
      </c>
      <c r="C30" s="6">
        <v>18.0</v>
      </c>
      <c r="D30" s="6" t="s">
        <v>1008</v>
      </c>
      <c r="E30" s="170" t="s">
        <v>1232</v>
      </c>
      <c r="F30" s="145" t="s">
        <v>336</v>
      </c>
      <c r="G30" s="6">
        <v>272.0</v>
      </c>
      <c r="H30" s="6">
        <v>189.0</v>
      </c>
    </row>
    <row r="31" ht="15.75" customHeight="1">
      <c r="A31" s="6" t="s">
        <v>1210</v>
      </c>
      <c r="B31" s="6">
        <v>30.0</v>
      </c>
      <c r="C31" s="6" t="s">
        <v>1008</v>
      </c>
      <c r="D31" s="6">
        <v>12.0</v>
      </c>
      <c r="E31" s="170" t="s">
        <v>1233</v>
      </c>
      <c r="F31" s="145" t="s">
        <v>1234</v>
      </c>
      <c r="G31" s="6">
        <v>274.0</v>
      </c>
      <c r="H31" s="6">
        <v>85.0</v>
      </c>
    </row>
    <row r="32" ht="15.75" customHeight="1">
      <c r="A32" s="6" t="s">
        <v>1210</v>
      </c>
      <c r="B32" s="6">
        <v>31.0</v>
      </c>
      <c r="C32" s="6" t="s">
        <v>1008</v>
      </c>
      <c r="D32" s="6">
        <v>13.0</v>
      </c>
      <c r="E32" s="170" t="s">
        <v>1235</v>
      </c>
      <c r="F32" s="185" t="s">
        <v>351</v>
      </c>
      <c r="G32" s="6">
        <v>287.0</v>
      </c>
      <c r="H32" s="6">
        <v>97.0</v>
      </c>
    </row>
    <row r="33" ht="15.75" customHeight="1">
      <c r="A33" s="6" t="s">
        <v>1210</v>
      </c>
      <c r="B33" s="6">
        <v>32.0</v>
      </c>
      <c r="C33" s="6" t="s">
        <v>1008</v>
      </c>
      <c r="D33" s="6">
        <v>14.0</v>
      </c>
      <c r="E33" s="170" t="s">
        <v>1236</v>
      </c>
      <c r="F33" s="185" t="s">
        <v>365</v>
      </c>
      <c r="G33" s="6">
        <v>301.0</v>
      </c>
      <c r="H33" s="6">
        <v>109.0</v>
      </c>
    </row>
    <row r="34" ht="15.75" customHeight="1">
      <c r="A34" s="6" t="s">
        <v>1210</v>
      </c>
      <c r="B34" s="6">
        <v>33.0</v>
      </c>
      <c r="C34" s="6" t="s">
        <v>1008</v>
      </c>
      <c r="D34" s="6">
        <v>15.0</v>
      </c>
      <c r="E34" s="170" t="s">
        <v>1237</v>
      </c>
      <c r="F34" s="185" t="s">
        <v>367</v>
      </c>
      <c r="G34" s="6">
        <v>303.0</v>
      </c>
      <c r="H34" s="6">
        <v>110.0</v>
      </c>
    </row>
    <row r="35" ht="15.75" customHeight="1">
      <c r="A35" s="6" t="s">
        <v>1210</v>
      </c>
      <c r="B35" s="6">
        <v>34.0</v>
      </c>
      <c r="C35" s="6" t="s">
        <v>1008</v>
      </c>
      <c r="D35" s="6">
        <v>16.0</v>
      </c>
      <c r="E35" s="170" t="s">
        <v>1238</v>
      </c>
      <c r="F35" s="185" t="s">
        <v>368</v>
      </c>
      <c r="G35" s="6">
        <v>304.0</v>
      </c>
      <c r="H35" s="6">
        <v>111.0</v>
      </c>
    </row>
    <row r="36" ht="15.75" customHeight="1">
      <c r="A36" s="6" t="s">
        <v>1210</v>
      </c>
      <c r="B36" s="6">
        <v>35.0</v>
      </c>
      <c r="C36" s="6" t="s">
        <v>1008</v>
      </c>
      <c r="D36" s="6">
        <v>17.0</v>
      </c>
      <c r="E36" s="170" t="s">
        <v>1239</v>
      </c>
      <c r="F36" s="185" t="s">
        <v>369</v>
      </c>
      <c r="G36" s="6">
        <v>305.0</v>
      </c>
      <c r="H36" s="6">
        <v>112.0</v>
      </c>
    </row>
    <row r="37" ht="15.75" customHeight="1">
      <c r="A37" s="6"/>
      <c r="B37" s="6"/>
      <c r="C37" s="6"/>
      <c r="D37" s="6"/>
      <c r="E37" s="170"/>
      <c r="G37" s="6"/>
      <c r="H37" s="6"/>
    </row>
    <row r="38" ht="15.75" customHeight="1">
      <c r="A38" s="6"/>
      <c r="B38" s="6"/>
      <c r="C38" s="6"/>
      <c r="D38" s="6"/>
      <c r="E38" s="170"/>
      <c r="G38" s="6"/>
      <c r="H38" s="6"/>
    </row>
    <row r="39" ht="15.75" customHeight="1">
      <c r="A39" s="6"/>
      <c r="B39" s="6"/>
      <c r="C39" s="6"/>
      <c r="D39" s="6"/>
      <c r="E39" s="170"/>
      <c r="G39" s="6"/>
      <c r="H39" s="6"/>
    </row>
    <row r="40" ht="15.75" customHeight="1">
      <c r="A40" s="6"/>
      <c r="B40" s="6"/>
      <c r="C40" s="6"/>
      <c r="D40" s="6"/>
      <c r="E40" s="170"/>
      <c r="G40" s="6"/>
      <c r="H40" s="6"/>
    </row>
    <row r="41" ht="15.75" customHeight="1">
      <c r="A41" s="6"/>
      <c r="B41" s="6"/>
      <c r="C41" s="6"/>
      <c r="D41" s="6"/>
      <c r="E41" s="170"/>
      <c r="G41" s="6"/>
      <c r="H41" s="6"/>
    </row>
    <row r="42" ht="15.75" customHeight="1">
      <c r="A42" s="6"/>
      <c r="B42" s="6"/>
      <c r="C42" s="6"/>
      <c r="D42" s="6"/>
      <c r="E42" s="170"/>
      <c r="G42" s="6"/>
      <c r="H42" s="6"/>
    </row>
    <row r="43" ht="15.75" customHeight="1">
      <c r="A43" s="6"/>
      <c r="B43" s="6"/>
      <c r="C43" s="6"/>
      <c r="E43" s="170"/>
      <c r="G43" s="6"/>
      <c r="H43" s="6"/>
    </row>
    <row r="44" ht="15.75" customHeight="1">
      <c r="A44" s="6"/>
      <c r="B44" s="6"/>
      <c r="C44" s="6"/>
      <c r="E44" s="170"/>
      <c r="G44" s="6"/>
      <c r="H44" s="6"/>
    </row>
    <row r="45" ht="15.75" customHeight="1">
      <c r="A45" s="6"/>
      <c r="B45" s="6"/>
      <c r="C45" s="6"/>
      <c r="E45" s="170"/>
      <c r="G45" s="6"/>
      <c r="H45" s="6"/>
    </row>
    <row r="46" ht="15.75" customHeight="1">
      <c r="A46" s="6"/>
      <c r="B46" s="6"/>
      <c r="C46" s="6"/>
      <c r="D46" s="6"/>
      <c r="E46" s="170"/>
      <c r="G46" s="6"/>
      <c r="H46" s="6"/>
    </row>
    <row r="47" ht="15.75" customHeight="1">
      <c r="A47" s="6"/>
      <c r="B47" s="6"/>
      <c r="C47" s="6"/>
      <c r="D47" s="6"/>
      <c r="E47" s="170"/>
      <c r="G47" s="6"/>
      <c r="H47" s="6"/>
    </row>
    <row r="48" ht="15.75" customHeight="1">
      <c r="A48" s="6"/>
      <c r="B48" s="6"/>
      <c r="C48" s="6"/>
      <c r="D48" s="6"/>
      <c r="E48" s="170"/>
      <c r="G48" s="6"/>
      <c r="H48" s="6"/>
    </row>
    <row r="49" ht="15.75" customHeight="1">
      <c r="A49" s="6"/>
      <c r="B49" s="6"/>
      <c r="C49" s="6"/>
      <c r="D49" s="6"/>
      <c r="E49" s="170"/>
      <c r="G49" s="6"/>
      <c r="H49" s="6"/>
    </row>
    <row r="50" ht="15.75" customHeight="1">
      <c r="A50" s="6"/>
      <c r="B50" s="6"/>
      <c r="C50" s="6"/>
      <c r="D50" s="6"/>
      <c r="E50" s="170"/>
      <c r="G50" s="6"/>
      <c r="H50" s="6"/>
    </row>
    <row r="51" ht="15.75" customHeight="1">
      <c r="A51" s="6"/>
      <c r="B51" s="6" t="str">
        <f t="shared" ref="B51:B136" si="1">IF($A51&lt;&gt;"",B50+1,"")</f>
        <v/>
      </c>
      <c r="C51" s="6" t="str">
        <f t="shared" ref="C51:C130" si="2">IF(AND($A51&lt;&gt;"",$A51=$J$1&amp;"-"&amp;"M"),MAX($C$2:C50)+1,"")</f>
        <v/>
      </c>
      <c r="D51" s="6" t="str">
        <f t="shared" ref="D51:D130" si="3">IF(AND($A51&lt;&gt;"",$A51=$J$1&amp;"-"&amp;"F"),MAX($D$2:D50)+1,"")</f>
        <v/>
      </c>
      <c r="E51" s="170"/>
      <c r="G51" s="6"/>
      <c r="H51" s="6"/>
    </row>
    <row r="52" ht="15.75" customHeight="1">
      <c r="A52" s="6"/>
      <c r="B52" s="6" t="str">
        <f t="shared" si="1"/>
        <v/>
      </c>
      <c r="C52" s="6" t="str">
        <f t="shared" si="2"/>
        <v/>
      </c>
      <c r="D52" s="6" t="str">
        <f t="shared" si="3"/>
        <v/>
      </c>
      <c r="E52" s="170"/>
      <c r="G52" s="6"/>
      <c r="H52" s="6"/>
    </row>
    <row r="53" ht="15.75" customHeight="1">
      <c r="A53" s="6"/>
      <c r="B53" s="6" t="str">
        <f t="shared" si="1"/>
        <v/>
      </c>
      <c r="C53" s="6" t="str">
        <f t="shared" si="2"/>
        <v/>
      </c>
      <c r="D53" s="6" t="str">
        <f t="shared" si="3"/>
        <v/>
      </c>
      <c r="E53" s="170"/>
      <c r="G53" s="6"/>
      <c r="H53" s="6"/>
    </row>
    <row r="54" ht="15.75" customHeight="1">
      <c r="A54" s="6"/>
      <c r="B54" s="6" t="str">
        <f t="shared" si="1"/>
        <v/>
      </c>
      <c r="C54" s="6" t="str">
        <f t="shared" si="2"/>
        <v/>
      </c>
      <c r="D54" s="6" t="str">
        <f t="shared" si="3"/>
        <v/>
      </c>
      <c r="E54" s="170"/>
      <c r="G54" s="6"/>
      <c r="H54" s="6"/>
    </row>
    <row r="55" ht="15.75" customHeight="1">
      <c r="A55" s="6"/>
      <c r="B55" s="6" t="str">
        <f t="shared" si="1"/>
        <v/>
      </c>
      <c r="C55" s="6" t="str">
        <f t="shared" si="2"/>
        <v/>
      </c>
      <c r="D55" s="6" t="str">
        <f t="shared" si="3"/>
        <v/>
      </c>
      <c r="E55" s="170"/>
      <c r="G55" s="6"/>
      <c r="H55" s="6"/>
    </row>
    <row r="56" ht="15.75" customHeight="1">
      <c r="A56" s="6"/>
      <c r="B56" s="6" t="str">
        <f t="shared" si="1"/>
        <v/>
      </c>
      <c r="C56" s="6" t="str">
        <f t="shared" si="2"/>
        <v/>
      </c>
      <c r="D56" s="6" t="str">
        <f t="shared" si="3"/>
        <v/>
      </c>
      <c r="E56" s="170"/>
      <c r="G56" s="6"/>
      <c r="H56" s="6"/>
    </row>
    <row r="57" ht="15.75" customHeight="1">
      <c r="A57" s="6"/>
      <c r="B57" s="6" t="str">
        <f t="shared" si="1"/>
        <v/>
      </c>
      <c r="C57" s="6" t="str">
        <f t="shared" si="2"/>
        <v/>
      </c>
      <c r="D57" s="6" t="str">
        <f t="shared" si="3"/>
        <v/>
      </c>
      <c r="E57" s="170"/>
      <c r="G57" s="6"/>
      <c r="H57" s="6"/>
    </row>
    <row r="58" ht="15.75" customHeight="1">
      <c r="A58" s="6"/>
      <c r="B58" s="6" t="str">
        <f t="shared" si="1"/>
        <v/>
      </c>
      <c r="C58" s="6" t="str">
        <f t="shared" si="2"/>
        <v/>
      </c>
      <c r="D58" s="6" t="str">
        <f t="shared" si="3"/>
        <v/>
      </c>
      <c r="E58" s="170"/>
      <c r="G58" s="6"/>
      <c r="H58" s="6"/>
    </row>
    <row r="59" ht="15.75" customHeight="1">
      <c r="A59" s="6"/>
      <c r="B59" s="6" t="str">
        <f t="shared" si="1"/>
        <v/>
      </c>
      <c r="C59" s="6" t="str">
        <f t="shared" si="2"/>
        <v/>
      </c>
      <c r="D59" s="6" t="str">
        <f t="shared" si="3"/>
        <v/>
      </c>
      <c r="E59" s="170"/>
      <c r="G59" s="6"/>
      <c r="H59" s="6"/>
    </row>
    <row r="60" ht="15.75" customHeight="1">
      <c r="A60" s="6"/>
      <c r="B60" s="6" t="str">
        <f t="shared" si="1"/>
        <v/>
      </c>
      <c r="C60" s="6" t="str">
        <f t="shared" si="2"/>
        <v/>
      </c>
      <c r="D60" s="6" t="str">
        <f t="shared" si="3"/>
        <v/>
      </c>
      <c r="E60" s="170"/>
      <c r="G60" s="6"/>
      <c r="H60" s="6"/>
    </row>
    <row r="61" ht="15.75" customHeight="1">
      <c r="A61" s="6"/>
      <c r="B61" s="6" t="str">
        <f t="shared" si="1"/>
        <v/>
      </c>
      <c r="C61" s="6" t="str">
        <f t="shared" si="2"/>
        <v/>
      </c>
      <c r="D61" s="6" t="str">
        <f t="shared" si="3"/>
        <v/>
      </c>
      <c r="E61" s="170"/>
      <c r="G61" s="6"/>
      <c r="H61" s="6"/>
    </row>
    <row r="62" ht="15.75" customHeight="1">
      <c r="A62" s="6"/>
      <c r="B62" s="6" t="str">
        <f t="shared" si="1"/>
        <v/>
      </c>
      <c r="C62" s="6" t="str">
        <f t="shared" si="2"/>
        <v/>
      </c>
      <c r="D62" s="6" t="str">
        <f t="shared" si="3"/>
        <v/>
      </c>
      <c r="E62" s="170"/>
      <c r="G62" s="6"/>
      <c r="H62" s="6"/>
    </row>
    <row r="63" ht="15.75" customHeight="1">
      <c r="A63" s="6"/>
      <c r="B63" s="6" t="str">
        <f t="shared" si="1"/>
        <v/>
      </c>
      <c r="C63" s="6" t="str">
        <f t="shared" si="2"/>
        <v/>
      </c>
      <c r="D63" s="6" t="str">
        <f t="shared" si="3"/>
        <v/>
      </c>
      <c r="E63" s="170"/>
      <c r="G63" s="6"/>
      <c r="H63" s="6"/>
    </row>
    <row r="64" ht="15.75" customHeight="1">
      <c r="A64" s="6"/>
      <c r="B64" s="6" t="str">
        <f t="shared" si="1"/>
        <v/>
      </c>
      <c r="C64" s="6" t="str">
        <f t="shared" si="2"/>
        <v/>
      </c>
      <c r="D64" s="6" t="str">
        <f t="shared" si="3"/>
        <v/>
      </c>
      <c r="E64" s="170"/>
      <c r="G64" s="6"/>
      <c r="H64" s="6"/>
    </row>
    <row r="65" ht="15.75" customHeight="1">
      <c r="A65" s="6"/>
      <c r="B65" s="6" t="str">
        <f t="shared" si="1"/>
        <v/>
      </c>
      <c r="C65" s="6" t="str">
        <f t="shared" si="2"/>
        <v/>
      </c>
      <c r="D65" s="6" t="str">
        <f t="shared" si="3"/>
        <v/>
      </c>
      <c r="E65" s="170"/>
      <c r="G65" s="6"/>
      <c r="H65" s="6"/>
    </row>
    <row r="66" ht="15.75" customHeight="1">
      <c r="A66" s="6"/>
      <c r="B66" s="6" t="str">
        <f t="shared" si="1"/>
        <v/>
      </c>
      <c r="C66" s="6" t="str">
        <f t="shared" si="2"/>
        <v/>
      </c>
      <c r="D66" s="6" t="str">
        <f t="shared" si="3"/>
        <v/>
      </c>
      <c r="E66" s="170"/>
      <c r="G66" s="6"/>
      <c r="H66" s="6"/>
    </row>
    <row r="67" ht="15.75" customHeight="1">
      <c r="A67" s="6"/>
      <c r="B67" s="6" t="str">
        <f t="shared" si="1"/>
        <v/>
      </c>
      <c r="C67" s="6" t="str">
        <f t="shared" si="2"/>
        <v/>
      </c>
      <c r="D67" s="6" t="str">
        <f t="shared" si="3"/>
        <v/>
      </c>
      <c r="E67" s="170"/>
      <c r="G67" s="6"/>
      <c r="H67" s="6"/>
    </row>
    <row r="68" ht="15.75" customHeight="1">
      <c r="A68" s="6"/>
      <c r="B68" s="6" t="str">
        <f t="shared" si="1"/>
        <v/>
      </c>
      <c r="C68" s="6" t="str">
        <f t="shared" si="2"/>
        <v/>
      </c>
      <c r="D68" s="6" t="str">
        <f t="shared" si="3"/>
        <v/>
      </c>
      <c r="E68" s="170"/>
      <c r="G68" s="6"/>
      <c r="H68" s="6"/>
    </row>
    <row r="69" ht="15.75" customHeight="1">
      <c r="A69" s="6"/>
      <c r="B69" s="6" t="str">
        <f t="shared" si="1"/>
        <v/>
      </c>
      <c r="C69" s="6" t="str">
        <f t="shared" si="2"/>
        <v/>
      </c>
      <c r="D69" s="6" t="str">
        <f t="shared" si="3"/>
        <v/>
      </c>
      <c r="E69" s="170"/>
      <c r="G69" s="6"/>
      <c r="H69" s="6"/>
    </row>
    <row r="70" ht="15.75" customHeight="1">
      <c r="A70" s="6"/>
      <c r="B70" s="6" t="str">
        <f t="shared" si="1"/>
        <v/>
      </c>
      <c r="C70" s="6" t="str">
        <f t="shared" si="2"/>
        <v/>
      </c>
      <c r="D70" s="6" t="str">
        <f t="shared" si="3"/>
        <v/>
      </c>
      <c r="E70" s="170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170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170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170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0.86"/>
    <col customWidth="1" min="6" max="6" width="24.14"/>
    <col customWidth="1" min="7" max="26" width="10.86"/>
  </cols>
  <sheetData>
    <row r="1">
      <c r="A1" s="135" t="s">
        <v>19</v>
      </c>
      <c r="B1" s="135" t="s">
        <v>998</v>
      </c>
      <c r="C1" s="135" t="s">
        <v>999</v>
      </c>
      <c r="D1" s="135" t="s">
        <v>1000</v>
      </c>
      <c r="E1" s="135" t="s">
        <v>14</v>
      </c>
      <c r="F1" s="148" t="s">
        <v>15</v>
      </c>
      <c r="G1" s="135" t="s">
        <v>1001</v>
      </c>
      <c r="H1" s="135" t="s">
        <v>1002</v>
      </c>
      <c r="I1" s="148"/>
      <c r="J1" s="148" t="s">
        <v>12</v>
      </c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>
      <c r="A2" s="6" t="s">
        <v>1240</v>
      </c>
      <c r="B2" s="6">
        <v>1.0</v>
      </c>
      <c r="C2" s="6">
        <v>1.0</v>
      </c>
      <c r="D2" s="6" t="s">
        <v>1008</v>
      </c>
      <c r="E2" s="170" t="s">
        <v>1241</v>
      </c>
      <c r="F2" s="185" t="s">
        <v>92</v>
      </c>
      <c r="G2" s="6">
        <v>28.0</v>
      </c>
      <c r="H2" s="6">
        <v>28.0</v>
      </c>
    </row>
    <row r="3">
      <c r="A3" s="6" t="s">
        <v>1240</v>
      </c>
      <c r="B3" s="6">
        <v>2.0</v>
      </c>
      <c r="C3" s="6">
        <v>2.0</v>
      </c>
      <c r="D3" s="6" t="s">
        <v>1008</v>
      </c>
      <c r="E3" s="170" t="s">
        <v>1242</v>
      </c>
      <c r="F3" s="185" t="s">
        <v>107</v>
      </c>
      <c r="G3" s="6">
        <v>43.0</v>
      </c>
      <c r="H3" s="6">
        <v>43.0</v>
      </c>
    </row>
    <row r="4">
      <c r="A4" s="6" t="s">
        <v>1240</v>
      </c>
      <c r="B4" s="6">
        <v>3.0</v>
      </c>
      <c r="C4" s="6">
        <v>3.0</v>
      </c>
      <c r="D4" s="6" t="s">
        <v>1008</v>
      </c>
      <c r="E4" s="170" t="s">
        <v>1243</v>
      </c>
      <c r="F4" s="145" t="s">
        <v>117</v>
      </c>
      <c r="G4" s="6">
        <v>53.0</v>
      </c>
      <c r="H4" s="6">
        <v>50.0</v>
      </c>
    </row>
    <row r="5">
      <c r="A5" s="6" t="s">
        <v>1240</v>
      </c>
      <c r="B5" s="6">
        <v>4.0</v>
      </c>
      <c r="C5" s="6">
        <v>4.0</v>
      </c>
      <c r="D5" s="6" t="s">
        <v>1008</v>
      </c>
      <c r="E5" s="170" t="s">
        <v>1244</v>
      </c>
      <c r="F5" s="145" t="s">
        <v>131</v>
      </c>
      <c r="G5" s="6">
        <v>67.0</v>
      </c>
      <c r="H5" s="6">
        <v>62.0</v>
      </c>
    </row>
    <row r="6">
      <c r="A6" s="6" t="s">
        <v>1240</v>
      </c>
      <c r="B6" s="6">
        <v>5.0</v>
      </c>
      <c r="C6" s="6">
        <v>5.0</v>
      </c>
      <c r="D6" s="6" t="s">
        <v>1008</v>
      </c>
      <c r="E6" s="170" t="s">
        <v>1245</v>
      </c>
      <c r="F6" s="145" t="s">
        <v>141</v>
      </c>
      <c r="G6" s="6">
        <v>77.0</v>
      </c>
      <c r="H6" s="6">
        <v>72.0</v>
      </c>
    </row>
    <row r="7">
      <c r="A7" s="6" t="s">
        <v>1240</v>
      </c>
      <c r="B7" s="6">
        <v>6.0</v>
      </c>
      <c r="C7" s="6">
        <v>6.0</v>
      </c>
      <c r="D7" s="6" t="s">
        <v>1008</v>
      </c>
      <c r="E7" s="170" t="s">
        <v>1246</v>
      </c>
      <c r="F7" s="145" t="s">
        <v>150</v>
      </c>
      <c r="G7" s="6">
        <v>86.0</v>
      </c>
      <c r="H7" s="6">
        <v>80.0</v>
      </c>
    </row>
    <row r="8">
      <c r="A8" s="6" t="s">
        <v>1240</v>
      </c>
      <c r="B8" s="6">
        <v>7.0</v>
      </c>
      <c r="C8" s="6">
        <v>7.0</v>
      </c>
      <c r="D8" s="6" t="s">
        <v>1008</v>
      </c>
      <c r="E8" s="170" t="s">
        <v>1247</v>
      </c>
      <c r="F8" s="145" t="s">
        <v>167</v>
      </c>
      <c r="G8" s="6">
        <v>103.0</v>
      </c>
      <c r="H8" s="6">
        <v>92.0</v>
      </c>
    </row>
    <row r="9">
      <c r="A9" s="6" t="s">
        <v>1248</v>
      </c>
      <c r="B9" s="6">
        <v>8.0</v>
      </c>
      <c r="C9" s="6" t="s">
        <v>1008</v>
      </c>
      <c r="D9" s="6">
        <v>1.0</v>
      </c>
      <c r="E9" s="170" t="s">
        <v>1249</v>
      </c>
      <c r="F9" s="145" t="s">
        <v>172</v>
      </c>
      <c r="G9" s="6">
        <v>108.0</v>
      </c>
      <c r="H9" s="6">
        <v>12.0</v>
      </c>
    </row>
    <row r="10">
      <c r="A10" s="6" t="s">
        <v>1240</v>
      </c>
      <c r="B10" s="6">
        <v>9.0</v>
      </c>
      <c r="C10" s="6">
        <v>8.0</v>
      </c>
      <c r="D10" s="6" t="s">
        <v>1008</v>
      </c>
      <c r="E10" s="170" t="s">
        <v>1250</v>
      </c>
      <c r="F10" s="145" t="s">
        <v>175</v>
      </c>
      <c r="G10" s="6">
        <v>111.0</v>
      </c>
      <c r="H10" s="6">
        <v>98.0</v>
      </c>
    </row>
    <row r="11">
      <c r="A11" s="6" t="s">
        <v>1240</v>
      </c>
      <c r="B11" s="6">
        <v>10.0</v>
      </c>
      <c r="C11" s="6">
        <v>9.0</v>
      </c>
      <c r="D11" s="6" t="s">
        <v>1008</v>
      </c>
      <c r="E11" s="170" t="s">
        <v>1251</v>
      </c>
      <c r="F11" s="145" t="s">
        <v>194</v>
      </c>
      <c r="G11" s="6">
        <v>130.0</v>
      </c>
      <c r="H11" s="6">
        <v>111.0</v>
      </c>
    </row>
    <row r="12">
      <c r="A12" s="6" t="s">
        <v>1240</v>
      </c>
      <c r="B12" s="6">
        <v>11.0</v>
      </c>
      <c r="C12" s="6">
        <v>10.0</v>
      </c>
      <c r="D12" s="6" t="s">
        <v>1008</v>
      </c>
      <c r="E12" s="170" t="s">
        <v>1252</v>
      </c>
      <c r="F12" s="145" t="s">
        <v>226</v>
      </c>
      <c r="G12" s="6">
        <v>162.0</v>
      </c>
      <c r="H12" s="6">
        <v>131.0</v>
      </c>
    </row>
    <row r="13">
      <c r="A13" s="6" t="s">
        <v>1248</v>
      </c>
      <c r="B13" s="6">
        <v>12.0</v>
      </c>
      <c r="C13" s="6" t="s">
        <v>1008</v>
      </c>
      <c r="D13" s="6">
        <v>2.0</v>
      </c>
      <c r="E13" s="170" t="s">
        <v>1253</v>
      </c>
      <c r="F13" s="145" t="s">
        <v>232</v>
      </c>
      <c r="G13" s="6">
        <v>168.0</v>
      </c>
      <c r="H13" s="6">
        <v>32.0</v>
      </c>
    </row>
    <row r="14">
      <c r="A14" s="6" t="s">
        <v>1240</v>
      </c>
      <c r="B14" s="6">
        <v>13.0</v>
      </c>
      <c r="C14" s="6">
        <v>11.0</v>
      </c>
      <c r="D14" s="6" t="s">
        <v>1008</v>
      </c>
      <c r="E14" s="170" t="s">
        <v>1254</v>
      </c>
      <c r="F14" s="145" t="s">
        <v>233</v>
      </c>
      <c r="G14" s="6">
        <v>169.0</v>
      </c>
      <c r="H14" s="6">
        <v>137.0</v>
      </c>
    </row>
    <row r="15">
      <c r="A15" s="6" t="s">
        <v>1240</v>
      </c>
      <c r="B15" s="6">
        <v>14.0</v>
      </c>
      <c r="C15" s="6">
        <v>12.0</v>
      </c>
      <c r="D15" s="6" t="s">
        <v>1008</v>
      </c>
      <c r="E15" s="170" t="s">
        <v>1255</v>
      </c>
      <c r="F15" s="145" t="s">
        <v>234</v>
      </c>
      <c r="G15" s="6">
        <v>170.0</v>
      </c>
      <c r="H15" s="6">
        <v>138.0</v>
      </c>
    </row>
    <row r="16">
      <c r="A16" s="6" t="s">
        <v>1240</v>
      </c>
      <c r="B16" s="6">
        <v>15.0</v>
      </c>
      <c r="C16" s="6">
        <v>13.0</v>
      </c>
      <c r="D16" s="6" t="s">
        <v>1008</v>
      </c>
      <c r="E16" s="170" t="s">
        <v>1256</v>
      </c>
      <c r="F16" s="145" t="s">
        <v>242</v>
      </c>
      <c r="G16" s="6">
        <v>178.0</v>
      </c>
      <c r="H16" s="6">
        <v>146.0</v>
      </c>
    </row>
    <row r="17">
      <c r="A17" s="6" t="s">
        <v>1248</v>
      </c>
      <c r="B17" s="6">
        <v>16.0</v>
      </c>
      <c r="C17" s="6" t="s">
        <v>1008</v>
      </c>
      <c r="D17" s="6">
        <v>3.0</v>
      </c>
      <c r="E17" s="170" t="s">
        <v>1257</v>
      </c>
      <c r="F17" s="145" t="s">
        <v>256</v>
      </c>
      <c r="G17" s="6">
        <v>192.0</v>
      </c>
      <c r="H17" s="6">
        <v>37.0</v>
      </c>
    </row>
    <row r="18">
      <c r="A18" s="6" t="s">
        <v>1240</v>
      </c>
      <c r="B18" s="6">
        <v>17.0</v>
      </c>
      <c r="C18" s="6">
        <v>14.0</v>
      </c>
      <c r="D18" s="6" t="s">
        <v>1008</v>
      </c>
      <c r="E18" s="170" t="s">
        <v>1258</v>
      </c>
      <c r="F18" s="145" t="s">
        <v>265</v>
      </c>
      <c r="G18" s="6">
        <v>201.0</v>
      </c>
      <c r="H18" s="6">
        <v>159.0</v>
      </c>
    </row>
    <row r="19">
      <c r="A19" s="6" t="s">
        <v>1248</v>
      </c>
      <c r="B19" s="6">
        <v>18.0</v>
      </c>
      <c r="C19" s="6" t="s">
        <v>1008</v>
      </c>
      <c r="D19" s="6">
        <v>4.0</v>
      </c>
      <c r="E19" s="170" t="s">
        <v>1122</v>
      </c>
      <c r="F19" s="145" t="s">
        <v>268</v>
      </c>
      <c r="G19" s="6">
        <v>204.0</v>
      </c>
      <c r="H19" s="6">
        <v>45.0</v>
      </c>
    </row>
    <row r="20">
      <c r="A20" s="6" t="s">
        <v>1240</v>
      </c>
      <c r="B20" s="6">
        <v>19.0</v>
      </c>
      <c r="C20" s="6">
        <v>15.0</v>
      </c>
      <c r="D20" s="6" t="s">
        <v>1008</v>
      </c>
      <c r="E20" s="170" t="s">
        <v>1259</v>
      </c>
      <c r="F20" s="145" t="s">
        <v>275</v>
      </c>
      <c r="G20" s="6">
        <v>211.0</v>
      </c>
      <c r="H20" s="6">
        <v>164.0</v>
      </c>
    </row>
    <row r="21" ht="15.75" customHeight="1">
      <c r="A21" s="6" t="s">
        <v>1248</v>
      </c>
      <c r="B21" s="6">
        <v>20.0</v>
      </c>
      <c r="C21" s="6" t="s">
        <v>1008</v>
      </c>
      <c r="D21" s="6">
        <v>5.0</v>
      </c>
      <c r="E21" s="170" t="s">
        <v>1260</v>
      </c>
      <c r="F21" s="145" t="s">
        <v>278</v>
      </c>
      <c r="G21" s="6">
        <v>214.0</v>
      </c>
      <c r="H21" s="6">
        <v>49.0</v>
      </c>
    </row>
    <row r="22" ht="15.75" customHeight="1">
      <c r="A22" s="6" t="s">
        <v>1240</v>
      </c>
      <c r="B22" s="6">
        <v>21.0</v>
      </c>
      <c r="C22" s="6">
        <v>16.0</v>
      </c>
      <c r="D22" s="6" t="s">
        <v>1008</v>
      </c>
      <c r="E22" s="170" t="s">
        <v>1261</v>
      </c>
      <c r="F22" s="185" t="s">
        <v>279</v>
      </c>
      <c r="G22" s="6">
        <v>215.0</v>
      </c>
      <c r="H22" s="6">
        <v>166.0</v>
      </c>
    </row>
    <row r="23" ht="15.75" customHeight="1">
      <c r="A23" s="6" t="s">
        <v>1240</v>
      </c>
      <c r="B23" s="6">
        <v>22.0</v>
      </c>
      <c r="C23" s="6">
        <v>17.0</v>
      </c>
      <c r="D23" s="6" t="s">
        <v>1008</v>
      </c>
      <c r="E23" s="170" t="s">
        <v>1262</v>
      </c>
      <c r="F23" s="185" t="s">
        <v>282</v>
      </c>
      <c r="G23" s="6">
        <v>218.0</v>
      </c>
      <c r="H23" s="6">
        <v>168.0</v>
      </c>
    </row>
    <row r="24" ht="15.75" customHeight="1">
      <c r="A24" s="6" t="s">
        <v>1248</v>
      </c>
      <c r="B24" s="6">
        <v>23.0</v>
      </c>
      <c r="C24" s="6" t="s">
        <v>1008</v>
      </c>
      <c r="D24" s="6">
        <v>6.0</v>
      </c>
      <c r="E24" s="170" t="s">
        <v>1263</v>
      </c>
      <c r="F24" s="185" t="s">
        <v>283</v>
      </c>
      <c r="G24" s="6">
        <v>219.0</v>
      </c>
      <c r="H24" s="6">
        <v>51.0</v>
      </c>
    </row>
    <row r="25" ht="15.75" customHeight="1">
      <c r="A25" s="6" t="s">
        <v>1248</v>
      </c>
      <c r="B25" s="6">
        <v>24.0</v>
      </c>
      <c r="C25" s="6" t="s">
        <v>1008</v>
      </c>
      <c r="D25" s="6">
        <v>7.0</v>
      </c>
      <c r="E25" s="170" t="s">
        <v>1264</v>
      </c>
      <c r="F25" s="185" t="s">
        <v>296</v>
      </c>
      <c r="G25" s="6">
        <v>232.0</v>
      </c>
      <c r="H25" s="6">
        <v>59.0</v>
      </c>
    </row>
    <row r="26" ht="15.75" customHeight="1">
      <c r="A26" s="6" t="s">
        <v>1240</v>
      </c>
      <c r="B26" s="6">
        <v>25.0</v>
      </c>
      <c r="C26" s="6">
        <v>18.0</v>
      </c>
      <c r="D26" s="6" t="s">
        <v>1008</v>
      </c>
      <c r="E26" s="170" t="s">
        <v>1265</v>
      </c>
      <c r="F26" s="185" t="s">
        <v>304</v>
      </c>
      <c r="G26" s="6">
        <v>240.0</v>
      </c>
      <c r="H26" s="6">
        <v>178.0</v>
      </c>
    </row>
    <row r="27" ht="15.75" customHeight="1">
      <c r="A27" s="6" t="s">
        <v>1248</v>
      </c>
      <c r="B27" s="6">
        <v>26.0</v>
      </c>
      <c r="C27" s="6" t="s">
        <v>1008</v>
      </c>
      <c r="D27" s="6">
        <v>8.0</v>
      </c>
      <c r="E27" s="170" t="s">
        <v>1266</v>
      </c>
      <c r="F27" s="185" t="s">
        <v>310</v>
      </c>
      <c r="G27" s="6">
        <v>246.0</v>
      </c>
      <c r="H27" s="6">
        <v>67.0</v>
      </c>
    </row>
    <row r="28" ht="15.75" customHeight="1">
      <c r="A28" s="6" t="s">
        <v>1248</v>
      </c>
      <c r="B28" s="6">
        <v>27.0</v>
      </c>
      <c r="C28" s="6" t="s">
        <v>1008</v>
      </c>
      <c r="D28" s="6">
        <v>9.0</v>
      </c>
      <c r="E28" s="170" t="s">
        <v>1267</v>
      </c>
      <c r="F28" s="185" t="s">
        <v>341</v>
      </c>
      <c r="G28" s="6">
        <v>277.0</v>
      </c>
      <c r="H28" s="6">
        <v>88.0</v>
      </c>
    </row>
    <row r="29" ht="15.75" customHeight="1">
      <c r="A29" s="6" t="s">
        <v>1248</v>
      </c>
      <c r="B29" s="6">
        <v>28.0</v>
      </c>
      <c r="C29" s="6" t="s">
        <v>1008</v>
      </c>
      <c r="D29" s="6">
        <v>10.0</v>
      </c>
      <c r="E29" s="170" t="s">
        <v>1268</v>
      </c>
      <c r="F29" s="185" t="s">
        <v>355</v>
      </c>
      <c r="G29" s="6">
        <v>291.0</v>
      </c>
      <c r="H29" s="6">
        <v>101.0</v>
      </c>
    </row>
    <row r="30" ht="15.75" customHeight="1">
      <c r="A30" s="6"/>
      <c r="B30" s="6" t="str">
        <f t="shared" ref="B30:B136" si="1">IF($A30&lt;&gt;"",B29+1,"")</f>
        <v/>
      </c>
      <c r="C30" s="6" t="str">
        <f t="shared" ref="C30:C130" si="2">IF(AND($A30&lt;&gt;"",$A30=$J$1&amp;"-"&amp;"M"),MAX($C$2:C29)+1,"")</f>
        <v/>
      </c>
      <c r="D30" s="6" t="str">
        <f t="shared" ref="D30:D130" si="3">IF(AND($A30&lt;&gt;"",$A30=$J$1&amp;"-"&amp;"F"),MAX($D$2:D29)+1,"")</f>
        <v/>
      </c>
      <c r="E30" s="170"/>
      <c r="G30" s="6"/>
      <c r="H30" s="6"/>
    </row>
    <row r="31" ht="15.75" customHeight="1">
      <c r="A31" s="6"/>
      <c r="B31" s="6" t="str">
        <f t="shared" si="1"/>
        <v/>
      </c>
      <c r="C31" s="6" t="str">
        <f t="shared" si="2"/>
        <v/>
      </c>
      <c r="D31" s="6" t="str">
        <f t="shared" si="3"/>
        <v/>
      </c>
      <c r="E31" s="170"/>
      <c r="G31" s="6"/>
      <c r="H31" s="6"/>
    </row>
    <row r="32" ht="15.75" customHeight="1">
      <c r="A32" s="6"/>
      <c r="B32" s="6" t="str">
        <f t="shared" si="1"/>
        <v/>
      </c>
      <c r="C32" s="6" t="str">
        <f t="shared" si="2"/>
        <v/>
      </c>
      <c r="D32" s="6" t="str">
        <f t="shared" si="3"/>
        <v/>
      </c>
      <c r="E32" s="170"/>
      <c r="G32" s="6"/>
      <c r="H32" s="6"/>
    </row>
    <row r="33" ht="15.75" customHeight="1">
      <c r="A33" s="6"/>
      <c r="B33" s="6" t="str">
        <f t="shared" si="1"/>
        <v/>
      </c>
      <c r="C33" s="6" t="str">
        <f t="shared" si="2"/>
        <v/>
      </c>
      <c r="D33" s="6" t="str">
        <f t="shared" si="3"/>
        <v/>
      </c>
      <c r="E33" s="170"/>
      <c r="G33" s="6"/>
      <c r="H33" s="6"/>
    </row>
    <row r="34" ht="15.75" customHeight="1">
      <c r="A34" s="6"/>
      <c r="B34" s="6" t="str">
        <f t="shared" si="1"/>
        <v/>
      </c>
      <c r="C34" s="6" t="str">
        <f t="shared" si="2"/>
        <v/>
      </c>
      <c r="D34" s="6" t="str">
        <f t="shared" si="3"/>
        <v/>
      </c>
      <c r="E34" s="170"/>
      <c r="G34" s="6"/>
      <c r="H34" s="6"/>
    </row>
    <row r="35" ht="15.75" customHeight="1">
      <c r="A35" s="6"/>
      <c r="B35" s="6" t="str">
        <f t="shared" si="1"/>
        <v/>
      </c>
      <c r="C35" s="6" t="str">
        <f t="shared" si="2"/>
        <v/>
      </c>
      <c r="D35" s="6" t="str">
        <f t="shared" si="3"/>
        <v/>
      </c>
      <c r="E35" s="170"/>
      <c r="G35" s="6"/>
      <c r="H35" s="6"/>
    </row>
    <row r="36" ht="15.75" customHeight="1">
      <c r="A36" s="6"/>
      <c r="B36" s="6" t="str">
        <f t="shared" si="1"/>
        <v/>
      </c>
      <c r="C36" s="6" t="str">
        <f t="shared" si="2"/>
        <v/>
      </c>
      <c r="D36" s="6" t="str">
        <f t="shared" si="3"/>
        <v/>
      </c>
      <c r="E36" s="170"/>
      <c r="G36" s="6"/>
      <c r="H36" s="6"/>
    </row>
    <row r="37" ht="15.75" customHeight="1">
      <c r="A37" s="6"/>
      <c r="B37" s="6" t="str">
        <f t="shared" si="1"/>
        <v/>
      </c>
      <c r="C37" s="6" t="str">
        <f t="shared" si="2"/>
        <v/>
      </c>
      <c r="D37" s="6" t="str">
        <f t="shared" si="3"/>
        <v/>
      </c>
      <c r="E37" s="170"/>
      <c r="G37" s="6"/>
      <c r="H37" s="6"/>
    </row>
    <row r="38" ht="15.75" customHeight="1">
      <c r="A38" s="6"/>
      <c r="B38" s="6" t="str">
        <f t="shared" si="1"/>
        <v/>
      </c>
      <c r="C38" s="6" t="str">
        <f t="shared" si="2"/>
        <v/>
      </c>
      <c r="D38" s="6" t="str">
        <f t="shared" si="3"/>
        <v/>
      </c>
      <c r="E38" s="170"/>
      <c r="G38" s="6"/>
      <c r="H38" s="6"/>
    </row>
    <row r="39" ht="15.75" customHeight="1">
      <c r="A39" s="6"/>
      <c r="B39" s="6" t="str">
        <f t="shared" si="1"/>
        <v/>
      </c>
      <c r="C39" s="6" t="str">
        <f t="shared" si="2"/>
        <v/>
      </c>
      <c r="D39" s="6" t="str">
        <f t="shared" si="3"/>
        <v/>
      </c>
      <c r="E39" s="170"/>
      <c r="G39" s="6"/>
      <c r="H39" s="6"/>
    </row>
    <row r="40" ht="15.75" customHeight="1">
      <c r="A40" s="6"/>
      <c r="B40" s="6" t="str">
        <f t="shared" si="1"/>
        <v/>
      </c>
      <c r="C40" s="6" t="str">
        <f t="shared" si="2"/>
        <v/>
      </c>
      <c r="D40" s="6" t="str">
        <f t="shared" si="3"/>
        <v/>
      </c>
      <c r="E40" s="170"/>
      <c r="G40" s="6"/>
      <c r="H40" s="6"/>
    </row>
    <row r="41" ht="15.75" customHeight="1">
      <c r="A41" s="6"/>
      <c r="B41" s="6" t="str">
        <f t="shared" si="1"/>
        <v/>
      </c>
      <c r="C41" s="6" t="str">
        <f t="shared" si="2"/>
        <v/>
      </c>
      <c r="D41" s="6" t="str">
        <f t="shared" si="3"/>
        <v/>
      </c>
      <c r="E41" s="170"/>
      <c r="G41" s="6"/>
      <c r="H41" s="6"/>
    </row>
    <row r="42" ht="15.75" customHeight="1">
      <c r="A42" s="6"/>
      <c r="B42" s="6" t="str">
        <f t="shared" si="1"/>
        <v/>
      </c>
      <c r="C42" s="6" t="str">
        <f t="shared" si="2"/>
        <v/>
      </c>
      <c r="D42" s="6" t="str">
        <f t="shared" si="3"/>
        <v/>
      </c>
      <c r="E42" s="170"/>
      <c r="G42" s="6"/>
      <c r="H42" s="6"/>
    </row>
    <row r="43" ht="15.75" customHeight="1">
      <c r="A43" s="6"/>
      <c r="B43" s="6" t="str">
        <f t="shared" si="1"/>
        <v/>
      </c>
      <c r="C43" s="6" t="str">
        <f t="shared" si="2"/>
        <v/>
      </c>
      <c r="D43" s="6" t="str">
        <f t="shared" si="3"/>
        <v/>
      </c>
      <c r="E43" s="170"/>
      <c r="G43" s="6"/>
      <c r="H43" s="6"/>
    </row>
    <row r="44" ht="15.75" customHeight="1">
      <c r="A44" s="6"/>
      <c r="B44" s="6" t="str">
        <f t="shared" si="1"/>
        <v/>
      </c>
      <c r="C44" s="6" t="str">
        <f t="shared" si="2"/>
        <v/>
      </c>
      <c r="D44" s="6" t="str">
        <f t="shared" si="3"/>
        <v/>
      </c>
      <c r="E44" s="170"/>
      <c r="G44" s="6"/>
      <c r="H44" s="6"/>
    </row>
    <row r="45" ht="15.75" customHeight="1">
      <c r="A45" s="6"/>
      <c r="B45" s="6" t="str">
        <f t="shared" si="1"/>
        <v/>
      </c>
      <c r="C45" s="6" t="str">
        <f t="shared" si="2"/>
        <v/>
      </c>
      <c r="D45" s="6" t="str">
        <f t="shared" si="3"/>
        <v/>
      </c>
      <c r="E45" s="170"/>
      <c r="G45" s="6"/>
      <c r="H45" s="6"/>
    </row>
    <row r="46" ht="15.75" customHeight="1">
      <c r="A46" s="6"/>
      <c r="B46" s="6" t="str">
        <f t="shared" si="1"/>
        <v/>
      </c>
      <c r="C46" s="6" t="str">
        <f t="shared" si="2"/>
        <v/>
      </c>
      <c r="D46" s="6" t="str">
        <f t="shared" si="3"/>
        <v/>
      </c>
      <c r="E46" s="170"/>
      <c r="G46" s="6"/>
      <c r="H46" s="6"/>
    </row>
    <row r="47" ht="15.75" customHeight="1">
      <c r="A47" s="6"/>
      <c r="B47" s="6" t="str">
        <f t="shared" si="1"/>
        <v/>
      </c>
      <c r="C47" s="6" t="str">
        <f t="shared" si="2"/>
        <v/>
      </c>
      <c r="D47" s="6" t="str">
        <f t="shared" si="3"/>
        <v/>
      </c>
      <c r="E47" s="170"/>
      <c r="G47" s="6"/>
      <c r="H47" s="6"/>
    </row>
    <row r="48" ht="15.75" customHeight="1">
      <c r="A48" s="6"/>
      <c r="B48" s="6" t="str">
        <f t="shared" si="1"/>
        <v/>
      </c>
      <c r="C48" s="6" t="str">
        <f t="shared" si="2"/>
        <v/>
      </c>
      <c r="D48" s="6" t="str">
        <f t="shared" si="3"/>
        <v/>
      </c>
      <c r="E48" s="170"/>
      <c r="G48" s="6"/>
      <c r="H48" s="6"/>
    </row>
    <row r="49" ht="15.75" customHeight="1">
      <c r="A49" s="6"/>
      <c r="B49" s="6" t="str">
        <f t="shared" si="1"/>
        <v/>
      </c>
      <c r="C49" s="6" t="str">
        <f t="shared" si="2"/>
        <v/>
      </c>
      <c r="D49" s="6" t="str">
        <f t="shared" si="3"/>
        <v/>
      </c>
      <c r="E49" s="170"/>
      <c r="G49" s="6"/>
      <c r="H49" s="6"/>
    </row>
    <row r="50" ht="15.75" customHeight="1">
      <c r="A50" s="6"/>
      <c r="B50" s="6" t="str">
        <f t="shared" si="1"/>
        <v/>
      </c>
      <c r="C50" s="6" t="str">
        <f t="shared" si="2"/>
        <v/>
      </c>
      <c r="D50" s="6" t="str">
        <f t="shared" si="3"/>
        <v/>
      </c>
      <c r="E50" s="170"/>
      <c r="G50" s="6"/>
      <c r="H50" s="6"/>
    </row>
    <row r="51" ht="15.75" customHeight="1">
      <c r="A51" s="6"/>
      <c r="B51" s="6" t="str">
        <f t="shared" si="1"/>
        <v/>
      </c>
      <c r="C51" s="6" t="str">
        <f t="shared" si="2"/>
        <v/>
      </c>
      <c r="D51" s="6" t="str">
        <f t="shared" si="3"/>
        <v/>
      </c>
      <c r="E51" s="170"/>
      <c r="G51" s="6"/>
      <c r="H51" s="6"/>
    </row>
    <row r="52" ht="15.75" customHeight="1">
      <c r="A52" s="6"/>
      <c r="B52" s="6" t="str">
        <f t="shared" si="1"/>
        <v/>
      </c>
      <c r="C52" s="6" t="str">
        <f t="shared" si="2"/>
        <v/>
      </c>
      <c r="D52" s="6" t="str">
        <f t="shared" si="3"/>
        <v/>
      </c>
      <c r="E52" s="170"/>
      <c r="G52" s="6"/>
      <c r="H52" s="6"/>
    </row>
    <row r="53" ht="15.75" customHeight="1">
      <c r="A53" s="6"/>
      <c r="B53" s="6" t="str">
        <f t="shared" si="1"/>
        <v/>
      </c>
      <c r="C53" s="6" t="str">
        <f t="shared" si="2"/>
        <v/>
      </c>
      <c r="D53" s="6" t="str">
        <f t="shared" si="3"/>
        <v/>
      </c>
      <c r="E53" s="170"/>
      <c r="G53" s="6"/>
      <c r="H53" s="6"/>
    </row>
    <row r="54" ht="15.75" customHeight="1">
      <c r="A54" s="6"/>
      <c r="B54" s="6" t="str">
        <f t="shared" si="1"/>
        <v/>
      </c>
      <c r="C54" s="6" t="str">
        <f t="shared" si="2"/>
        <v/>
      </c>
      <c r="D54" s="6" t="str">
        <f t="shared" si="3"/>
        <v/>
      </c>
      <c r="E54" s="170"/>
      <c r="G54" s="6"/>
      <c r="H54" s="6"/>
    </row>
    <row r="55" ht="15.75" customHeight="1">
      <c r="A55" s="6"/>
      <c r="B55" s="6" t="str">
        <f t="shared" si="1"/>
        <v/>
      </c>
      <c r="C55" s="6" t="str">
        <f t="shared" si="2"/>
        <v/>
      </c>
      <c r="D55" s="6" t="str">
        <f t="shared" si="3"/>
        <v/>
      </c>
      <c r="E55" s="170"/>
      <c r="G55" s="6"/>
      <c r="H55" s="6"/>
    </row>
    <row r="56" ht="15.75" customHeight="1">
      <c r="A56" s="6"/>
      <c r="B56" s="6" t="str">
        <f t="shared" si="1"/>
        <v/>
      </c>
      <c r="C56" s="6" t="str">
        <f t="shared" si="2"/>
        <v/>
      </c>
      <c r="D56" s="6" t="str">
        <f t="shared" si="3"/>
        <v/>
      </c>
      <c r="E56" s="170"/>
      <c r="G56" s="6"/>
      <c r="H56" s="6"/>
    </row>
    <row r="57" ht="15.75" customHeight="1">
      <c r="A57" s="6"/>
      <c r="B57" s="6" t="str">
        <f t="shared" si="1"/>
        <v/>
      </c>
      <c r="C57" s="6" t="str">
        <f t="shared" si="2"/>
        <v/>
      </c>
      <c r="D57" s="6" t="str">
        <f t="shared" si="3"/>
        <v/>
      </c>
      <c r="E57" s="170"/>
      <c r="G57" s="6"/>
      <c r="H57" s="6"/>
    </row>
    <row r="58" ht="15.75" customHeight="1">
      <c r="A58" s="6"/>
      <c r="B58" s="6" t="str">
        <f t="shared" si="1"/>
        <v/>
      </c>
      <c r="C58" s="6" t="str">
        <f t="shared" si="2"/>
        <v/>
      </c>
      <c r="D58" s="6" t="str">
        <f t="shared" si="3"/>
        <v/>
      </c>
      <c r="E58" s="170"/>
      <c r="G58" s="6"/>
      <c r="H58" s="6"/>
    </row>
    <row r="59" ht="15.75" customHeight="1">
      <c r="A59" s="6"/>
      <c r="B59" s="6" t="str">
        <f t="shared" si="1"/>
        <v/>
      </c>
      <c r="C59" s="6" t="str">
        <f t="shared" si="2"/>
        <v/>
      </c>
      <c r="D59" s="6" t="str">
        <f t="shared" si="3"/>
        <v/>
      </c>
      <c r="E59" s="170"/>
      <c r="G59" s="6"/>
      <c r="H59" s="6"/>
    </row>
    <row r="60" ht="15.75" customHeight="1">
      <c r="A60" s="6"/>
      <c r="B60" s="6" t="str">
        <f t="shared" si="1"/>
        <v/>
      </c>
      <c r="C60" s="6" t="str">
        <f t="shared" si="2"/>
        <v/>
      </c>
      <c r="D60" s="6" t="str">
        <f t="shared" si="3"/>
        <v/>
      </c>
      <c r="E60" s="170"/>
      <c r="G60" s="6"/>
      <c r="H60" s="6"/>
    </row>
    <row r="61" ht="15.75" customHeight="1">
      <c r="A61" s="6"/>
      <c r="B61" s="6" t="str">
        <f t="shared" si="1"/>
        <v/>
      </c>
      <c r="C61" s="6" t="str">
        <f t="shared" si="2"/>
        <v/>
      </c>
      <c r="D61" s="6" t="str">
        <f t="shared" si="3"/>
        <v/>
      </c>
      <c r="E61" s="170"/>
      <c r="G61" s="6"/>
      <c r="H61" s="6"/>
    </row>
    <row r="62" ht="15.75" customHeight="1">
      <c r="A62" s="6"/>
      <c r="B62" s="6" t="str">
        <f t="shared" si="1"/>
        <v/>
      </c>
      <c r="C62" s="6" t="str">
        <f t="shared" si="2"/>
        <v/>
      </c>
      <c r="D62" s="6" t="str">
        <f t="shared" si="3"/>
        <v/>
      </c>
      <c r="E62" s="170"/>
      <c r="G62" s="6"/>
      <c r="H62" s="6"/>
    </row>
    <row r="63" ht="15.75" customHeight="1">
      <c r="A63" s="6"/>
      <c r="B63" s="6" t="str">
        <f t="shared" si="1"/>
        <v/>
      </c>
      <c r="C63" s="6" t="str">
        <f t="shared" si="2"/>
        <v/>
      </c>
      <c r="D63" s="6" t="str">
        <f t="shared" si="3"/>
        <v/>
      </c>
      <c r="E63" s="170"/>
      <c r="G63" s="6"/>
      <c r="H63" s="6"/>
    </row>
    <row r="64" ht="15.75" customHeight="1">
      <c r="A64" s="6"/>
      <c r="B64" s="6" t="str">
        <f t="shared" si="1"/>
        <v/>
      </c>
      <c r="C64" s="6" t="str">
        <f t="shared" si="2"/>
        <v/>
      </c>
      <c r="D64" s="6" t="str">
        <f t="shared" si="3"/>
        <v/>
      </c>
      <c r="E64" s="170"/>
      <c r="G64" s="6"/>
      <c r="H64" s="6"/>
    </row>
    <row r="65" ht="15.75" customHeight="1">
      <c r="A65" s="6"/>
      <c r="B65" s="6" t="str">
        <f t="shared" si="1"/>
        <v/>
      </c>
      <c r="C65" s="6" t="str">
        <f t="shared" si="2"/>
        <v/>
      </c>
      <c r="D65" s="6" t="str">
        <f t="shared" si="3"/>
        <v/>
      </c>
      <c r="E65" s="170"/>
      <c r="G65" s="6"/>
      <c r="H65" s="6"/>
    </row>
    <row r="66" ht="15.75" customHeight="1">
      <c r="A66" s="6"/>
      <c r="B66" s="6" t="str">
        <f t="shared" si="1"/>
        <v/>
      </c>
      <c r="C66" s="6" t="str">
        <f t="shared" si="2"/>
        <v/>
      </c>
      <c r="D66" s="6" t="str">
        <f t="shared" si="3"/>
        <v/>
      </c>
      <c r="E66" s="170"/>
      <c r="G66" s="6"/>
      <c r="H66" s="6"/>
    </row>
    <row r="67" ht="15.75" customHeight="1">
      <c r="A67" s="6"/>
      <c r="B67" s="6" t="str">
        <f t="shared" si="1"/>
        <v/>
      </c>
      <c r="C67" s="6" t="str">
        <f t="shared" si="2"/>
        <v/>
      </c>
      <c r="D67" s="6" t="str">
        <f t="shared" si="3"/>
        <v/>
      </c>
      <c r="E67" s="170"/>
      <c r="G67" s="6"/>
      <c r="H67" s="6"/>
    </row>
    <row r="68" ht="15.75" customHeight="1">
      <c r="A68" s="6"/>
      <c r="B68" s="6" t="str">
        <f t="shared" si="1"/>
        <v/>
      </c>
      <c r="C68" s="6" t="str">
        <f t="shared" si="2"/>
        <v/>
      </c>
      <c r="D68" s="6" t="str">
        <f t="shared" si="3"/>
        <v/>
      </c>
      <c r="E68" s="170"/>
      <c r="G68" s="6"/>
      <c r="H68" s="6"/>
    </row>
    <row r="69" ht="15.75" customHeight="1">
      <c r="A69" s="6"/>
      <c r="B69" s="6" t="str">
        <f t="shared" si="1"/>
        <v/>
      </c>
      <c r="C69" s="6" t="str">
        <f t="shared" si="2"/>
        <v/>
      </c>
      <c r="D69" s="6" t="str">
        <f t="shared" si="3"/>
        <v/>
      </c>
      <c r="E69" s="170"/>
      <c r="G69" s="6"/>
      <c r="H69" s="6"/>
    </row>
    <row r="70" ht="15.75" customHeight="1">
      <c r="A70" s="6"/>
      <c r="B70" s="6" t="str">
        <f t="shared" si="1"/>
        <v/>
      </c>
      <c r="C70" s="6" t="str">
        <f t="shared" si="2"/>
        <v/>
      </c>
      <c r="D70" s="6" t="str">
        <f t="shared" si="3"/>
        <v/>
      </c>
      <c r="E70" s="170"/>
      <c r="G70" s="6"/>
      <c r="H70" s="6"/>
    </row>
    <row r="71" ht="15.75" customHeight="1">
      <c r="A71" s="6"/>
      <c r="B71" s="6" t="str">
        <f t="shared" si="1"/>
        <v/>
      </c>
      <c r="C71" s="6" t="str">
        <f t="shared" si="2"/>
        <v/>
      </c>
      <c r="D71" s="6" t="str">
        <f t="shared" si="3"/>
        <v/>
      </c>
      <c r="E71" s="170"/>
      <c r="G71" s="6"/>
      <c r="H71" s="6"/>
    </row>
    <row r="72" ht="15.75" customHeight="1">
      <c r="A72" s="6"/>
      <c r="B72" s="6" t="str">
        <f t="shared" si="1"/>
        <v/>
      </c>
      <c r="C72" s="6" t="str">
        <f t="shared" si="2"/>
        <v/>
      </c>
      <c r="D72" s="6" t="str">
        <f t="shared" si="3"/>
        <v/>
      </c>
      <c r="E72" s="170"/>
      <c r="G72" s="6"/>
      <c r="H72" s="6"/>
    </row>
    <row r="73" ht="15.75" customHeight="1">
      <c r="A73" s="6"/>
      <c r="B73" s="6" t="str">
        <f t="shared" si="1"/>
        <v/>
      </c>
      <c r="C73" s="6" t="str">
        <f t="shared" si="2"/>
        <v/>
      </c>
      <c r="D73" s="6" t="str">
        <f t="shared" si="3"/>
        <v/>
      </c>
      <c r="E73" s="170"/>
      <c r="G73" s="6"/>
      <c r="H73" s="6"/>
    </row>
    <row r="74" ht="15.75" customHeight="1">
      <c r="A74" s="6"/>
      <c r="B74" s="6" t="str">
        <f t="shared" si="1"/>
        <v/>
      </c>
      <c r="C74" s="6" t="str">
        <f t="shared" si="2"/>
        <v/>
      </c>
      <c r="D74" s="6" t="str">
        <f t="shared" si="3"/>
        <v/>
      </c>
      <c r="E74" s="6"/>
      <c r="G74" s="6"/>
      <c r="H74" s="6"/>
    </row>
    <row r="75" ht="15.75" customHeight="1">
      <c r="A75" s="6"/>
      <c r="B75" s="6" t="str">
        <f t="shared" si="1"/>
        <v/>
      </c>
      <c r="C75" s="6" t="str">
        <f t="shared" si="2"/>
        <v/>
      </c>
      <c r="D75" s="6" t="str">
        <f t="shared" si="3"/>
        <v/>
      </c>
      <c r="E75" s="6"/>
      <c r="G75" s="6"/>
      <c r="H75" s="6"/>
    </row>
    <row r="76" ht="15.75" customHeight="1">
      <c r="A76" s="6"/>
      <c r="B76" s="6" t="str">
        <f t="shared" si="1"/>
        <v/>
      </c>
      <c r="C76" s="6" t="str">
        <f t="shared" si="2"/>
        <v/>
      </c>
      <c r="D76" s="6" t="str">
        <f t="shared" si="3"/>
        <v/>
      </c>
      <c r="E76" s="6"/>
      <c r="G76" s="6"/>
      <c r="H76" s="6"/>
    </row>
    <row r="77" ht="15.75" customHeight="1">
      <c r="A77" s="6"/>
      <c r="B77" s="6" t="str">
        <f t="shared" si="1"/>
        <v/>
      </c>
      <c r="C77" s="6" t="str">
        <f t="shared" si="2"/>
        <v/>
      </c>
      <c r="D77" s="6" t="str">
        <f t="shared" si="3"/>
        <v/>
      </c>
      <c r="E77" s="6"/>
      <c r="G77" s="6"/>
      <c r="H77" s="6"/>
    </row>
    <row r="78" ht="15.75" customHeight="1">
      <c r="A78" s="6"/>
      <c r="B78" s="6" t="str">
        <f t="shared" si="1"/>
        <v/>
      </c>
      <c r="C78" s="6" t="str">
        <f t="shared" si="2"/>
        <v/>
      </c>
      <c r="D78" s="6" t="str">
        <f t="shared" si="3"/>
        <v/>
      </c>
      <c r="E78" s="6"/>
      <c r="G78" s="6"/>
      <c r="H78" s="6"/>
    </row>
    <row r="79" ht="15.75" customHeight="1">
      <c r="A79" s="6"/>
      <c r="B79" s="6" t="str">
        <f t="shared" si="1"/>
        <v/>
      </c>
      <c r="C79" s="6" t="str">
        <f t="shared" si="2"/>
        <v/>
      </c>
      <c r="D79" s="6" t="str">
        <f t="shared" si="3"/>
        <v/>
      </c>
      <c r="E79" s="6"/>
      <c r="G79" s="6"/>
      <c r="H79" s="6"/>
    </row>
    <row r="80" ht="15.75" customHeight="1">
      <c r="A80" s="6"/>
      <c r="B80" s="6" t="str">
        <f t="shared" si="1"/>
        <v/>
      </c>
      <c r="C80" s="6" t="str">
        <f t="shared" si="2"/>
        <v/>
      </c>
      <c r="D80" s="6" t="str">
        <f t="shared" si="3"/>
        <v/>
      </c>
      <c r="E80" s="6"/>
      <c r="G80" s="6"/>
      <c r="H80" s="6"/>
    </row>
    <row r="81" ht="15.75" customHeight="1">
      <c r="A81" s="6"/>
      <c r="B81" s="6" t="str">
        <f t="shared" si="1"/>
        <v/>
      </c>
      <c r="C81" s="6" t="str">
        <f t="shared" si="2"/>
        <v/>
      </c>
      <c r="D81" s="6" t="str">
        <f t="shared" si="3"/>
        <v/>
      </c>
      <c r="E81" s="6"/>
      <c r="G81" s="6"/>
      <c r="H81" s="6"/>
    </row>
    <row r="82" ht="15.75" customHeight="1">
      <c r="A82" s="6"/>
      <c r="B82" s="6" t="str">
        <f t="shared" si="1"/>
        <v/>
      </c>
      <c r="C82" s="6" t="str">
        <f t="shared" si="2"/>
        <v/>
      </c>
      <c r="D82" s="6" t="str">
        <f t="shared" si="3"/>
        <v/>
      </c>
      <c r="E82" s="6"/>
      <c r="G82" s="6"/>
      <c r="H82" s="6"/>
    </row>
    <row r="83" ht="15.75" customHeight="1">
      <c r="A83" s="6"/>
      <c r="B83" s="6" t="str">
        <f t="shared" si="1"/>
        <v/>
      </c>
      <c r="C83" s="6" t="str">
        <f t="shared" si="2"/>
        <v/>
      </c>
      <c r="D83" s="6" t="str">
        <f t="shared" si="3"/>
        <v/>
      </c>
      <c r="E83" s="6"/>
      <c r="G83" s="6"/>
      <c r="H83" s="6"/>
    </row>
    <row r="84" ht="15.75" customHeight="1">
      <c r="A84" s="6"/>
      <c r="B84" s="6" t="str">
        <f t="shared" si="1"/>
        <v/>
      </c>
      <c r="C84" s="6" t="str">
        <f t="shared" si="2"/>
        <v/>
      </c>
      <c r="D84" s="6" t="str">
        <f t="shared" si="3"/>
        <v/>
      </c>
      <c r="E84" s="6"/>
      <c r="G84" s="6"/>
      <c r="H84" s="6"/>
    </row>
    <row r="85" ht="15.75" customHeight="1">
      <c r="A85" s="6"/>
      <c r="B85" s="6" t="str">
        <f t="shared" si="1"/>
        <v/>
      </c>
      <c r="C85" s="6" t="str">
        <f t="shared" si="2"/>
        <v/>
      </c>
      <c r="D85" s="6" t="str">
        <f t="shared" si="3"/>
        <v/>
      </c>
      <c r="E85" s="6"/>
      <c r="G85" s="6"/>
      <c r="H85" s="6"/>
    </row>
    <row r="86" ht="15.75" customHeight="1">
      <c r="A86" s="6"/>
      <c r="B86" s="6" t="str">
        <f t="shared" si="1"/>
        <v/>
      </c>
      <c r="C86" s="6" t="str">
        <f t="shared" si="2"/>
        <v/>
      </c>
      <c r="D86" s="6" t="str">
        <f t="shared" si="3"/>
        <v/>
      </c>
      <c r="E86" s="6"/>
      <c r="G86" s="6"/>
      <c r="H86" s="6"/>
    </row>
    <row r="87" ht="15.75" customHeight="1">
      <c r="A87" s="6"/>
      <c r="B87" s="6" t="str">
        <f t="shared" si="1"/>
        <v/>
      </c>
      <c r="C87" s="6" t="str">
        <f t="shared" si="2"/>
        <v/>
      </c>
      <c r="D87" s="6" t="str">
        <f t="shared" si="3"/>
        <v/>
      </c>
      <c r="E87" s="6"/>
      <c r="G87" s="6"/>
      <c r="H87" s="6"/>
    </row>
    <row r="88" ht="15.75" customHeight="1">
      <c r="A88" s="6"/>
      <c r="B88" s="6" t="str">
        <f t="shared" si="1"/>
        <v/>
      </c>
      <c r="C88" s="6" t="str">
        <f t="shared" si="2"/>
        <v/>
      </c>
      <c r="D88" s="6" t="str">
        <f t="shared" si="3"/>
        <v/>
      </c>
      <c r="E88" s="6"/>
      <c r="G88" s="6"/>
      <c r="H88" s="6"/>
    </row>
    <row r="89" ht="15.75" customHeight="1">
      <c r="A89" s="6"/>
      <c r="B89" s="6" t="str">
        <f t="shared" si="1"/>
        <v/>
      </c>
      <c r="C89" s="6" t="str">
        <f t="shared" si="2"/>
        <v/>
      </c>
      <c r="D89" s="6" t="str">
        <f t="shared" si="3"/>
        <v/>
      </c>
      <c r="E89" s="6"/>
      <c r="G89" s="6"/>
      <c r="H89" s="6"/>
    </row>
    <row r="90" ht="15.75" customHeight="1">
      <c r="A90" s="6"/>
      <c r="B90" s="6" t="str">
        <f t="shared" si="1"/>
        <v/>
      </c>
      <c r="C90" s="6" t="str">
        <f t="shared" si="2"/>
        <v/>
      </c>
      <c r="D90" s="6" t="str">
        <f t="shared" si="3"/>
        <v/>
      </c>
      <c r="E90" s="6"/>
      <c r="G90" s="6"/>
      <c r="H90" s="6"/>
    </row>
    <row r="91" ht="15.75" customHeight="1">
      <c r="A91" s="6"/>
      <c r="B91" s="6" t="str">
        <f t="shared" si="1"/>
        <v/>
      </c>
      <c r="C91" s="6" t="str">
        <f t="shared" si="2"/>
        <v/>
      </c>
      <c r="D91" s="6" t="str">
        <f t="shared" si="3"/>
        <v/>
      </c>
      <c r="E91" s="6"/>
      <c r="G91" s="6"/>
      <c r="H91" s="6"/>
    </row>
    <row r="92" ht="15.75" customHeight="1">
      <c r="A92" s="6"/>
      <c r="B92" s="6" t="str">
        <f t="shared" si="1"/>
        <v/>
      </c>
      <c r="C92" s="6" t="str">
        <f t="shared" si="2"/>
        <v/>
      </c>
      <c r="D92" s="6" t="str">
        <f t="shared" si="3"/>
        <v/>
      </c>
      <c r="E92" s="6"/>
      <c r="G92" s="6"/>
      <c r="H92" s="6"/>
    </row>
    <row r="93" ht="15.75" customHeight="1">
      <c r="A93" s="6"/>
      <c r="B93" s="6" t="str">
        <f t="shared" si="1"/>
        <v/>
      </c>
      <c r="C93" s="6" t="str">
        <f t="shared" si="2"/>
        <v/>
      </c>
      <c r="D93" s="6" t="str">
        <f t="shared" si="3"/>
        <v/>
      </c>
      <c r="E93" s="6"/>
      <c r="G93" s="6"/>
      <c r="H93" s="6"/>
    </row>
    <row r="94" ht="15.75" customHeight="1">
      <c r="A94" s="6"/>
      <c r="B94" s="6" t="str">
        <f t="shared" si="1"/>
        <v/>
      </c>
      <c r="C94" s="6" t="str">
        <f t="shared" si="2"/>
        <v/>
      </c>
      <c r="D94" s="6" t="str">
        <f t="shared" si="3"/>
        <v/>
      </c>
      <c r="E94" s="6"/>
      <c r="G94" s="6"/>
      <c r="H94" s="6"/>
    </row>
    <row r="95" ht="15.75" customHeight="1">
      <c r="A95" s="6"/>
      <c r="B95" s="6" t="str">
        <f t="shared" si="1"/>
        <v/>
      </c>
      <c r="C95" s="6" t="str">
        <f t="shared" si="2"/>
        <v/>
      </c>
      <c r="D95" s="6" t="str">
        <f t="shared" si="3"/>
        <v/>
      </c>
      <c r="E95" s="6"/>
      <c r="G95" s="6"/>
      <c r="H95" s="6"/>
    </row>
    <row r="96" ht="15.75" customHeight="1">
      <c r="A96" s="6"/>
      <c r="B96" s="6" t="str">
        <f t="shared" si="1"/>
        <v/>
      </c>
      <c r="C96" s="6" t="str">
        <f t="shared" si="2"/>
        <v/>
      </c>
      <c r="D96" s="6" t="str">
        <f t="shared" si="3"/>
        <v/>
      </c>
      <c r="E96" s="6"/>
      <c r="G96" s="6"/>
      <c r="H96" s="6"/>
    </row>
    <row r="97" ht="15.75" customHeight="1">
      <c r="A97" s="6"/>
      <c r="B97" s="6" t="str">
        <f t="shared" si="1"/>
        <v/>
      </c>
      <c r="C97" s="6" t="str">
        <f t="shared" si="2"/>
        <v/>
      </c>
      <c r="D97" s="6" t="str">
        <f t="shared" si="3"/>
        <v/>
      </c>
      <c r="E97" s="6"/>
      <c r="G97" s="6"/>
      <c r="H97" s="6"/>
    </row>
    <row r="98" ht="15.75" customHeight="1">
      <c r="A98" s="6"/>
      <c r="B98" s="6" t="str">
        <f t="shared" si="1"/>
        <v/>
      </c>
      <c r="C98" s="6" t="str">
        <f t="shared" si="2"/>
        <v/>
      </c>
      <c r="D98" s="6" t="str">
        <f t="shared" si="3"/>
        <v/>
      </c>
      <c r="E98" s="6"/>
      <c r="G98" s="6"/>
      <c r="H98" s="6"/>
    </row>
    <row r="99" ht="15.75" customHeight="1">
      <c r="A99" s="6"/>
      <c r="B99" s="6" t="str">
        <f t="shared" si="1"/>
        <v/>
      </c>
      <c r="C99" s="6" t="str">
        <f t="shared" si="2"/>
        <v/>
      </c>
      <c r="D99" s="6" t="str">
        <f t="shared" si="3"/>
        <v/>
      </c>
      <c r="E99" s="6"/>
      <c r="G99" s="6"/>
      <c r="H99" s="6"/>
    </row>
    <row r="100" ht="15.75" customHeight="1">
      <c r="A100" s="6"/>
      <c r="B100" s="6" t="str">
        <f t="shared" si="1"/>
        <v/>
      </c>
      <c r="C100" s="6" t="str">
        <f t="shared" si="2"/>
        <v/>
      </c>
      <c r="D100" s="6" t="str">
        <f t="shared" si="3"/>
        <v/>
      </c>
      <c r="E100" s="6"/>
      <c r="G100" s="6"/>
      <c r="H100" s="6"/>
    </row>
    <row r="101" ht="15.75" customHeight="1">
      <c r="A101" s="6"/>
      <c r="B101" s="6" t="str">
        <f t="shared" si="1"/>
        <v/>
      </c>
      <c r="C101" s="6" t="str">
        <f t="shared" si="2"/>
        <v/>
      </c>
      <c r="D101" s="6" t="str">
        <f t="shared" si="3"/>
        <v/>
      </c>
      <c r="E101" s="6"/>
      <c r="G101" s="6"/>
      <c r="H101" s="6"/>
    </row>
    <row r="102" ht="15.75" customHeight="1">
      <c r="A102" s="6"/>
      <c r="B102" s="6" t="str">
        <f t="shared" si="1"/>
        <v/>
      </c>
      <c r="C102" s="6" t="str">
        <f t="shared" si="2"/>
        <v/>
      </c>
      <c r="D102" s="6" t="str">
        <f t="shared" si="3"/>
        <v/>
      </c>
      <c r="E102" s="6"/>
      <c r="G102" s="6"/>
      <c r="H102" s="6"/>
    </row>
    <row r="103" ht="15.75" customHeight="1">
      <c r="A103" s="6"/>
      <c r="B103" s="6" t="str">
        <f t="shared" si="1"/>
        <v/>
      </c>
      <c r="C103" s="6" t="str">
        <f t="shared" si="2"/>
        <v/>
      </c>
      <c r="D103" s="6" t="str">
        <f t="shared" si="3"/>
        <v/>
      </c>
      <c r="E103" s="6"/>
      <c r="G103" s="6"/>
      <c r="H103" s="6"/>
    </row>
    <row r="104" ht="15.75" customHeight="1">
      <c r="A104" s="6"/>
      <c r="B104" s="6" t="str">
        <f t="shared" si="1"/>
        <v/>
      </c>
      <c r="C104" s="6" t="str">
        <f t="shared" si="2"/>
        <v/>
      </c>
      <c r="D104" s="6" t="str">
        <f t="shared" si="3"/>
        <v/>
      </c>
      <c r="E104" s="6"/>
      <c r="G104" s="6"/>
      <c r="H104" s="6"/>
    </row>
    <row r="105" ht="15.75" customHeight="1">
      <c r="A105" s="6"/>
      <c r="B105" s="6" t="str">
        <f t="shared" si="1"/>
        <v/>
      </c>
      <c r="C105" s="6" t="str">
        <f t="shared" si="2"/>
        <v/>
      </c>
      <c r="D105" s="6" t="str">
        <f t="shared" si="3"/>
        <v/>
      </c>
      <c r="E105" s="6"/>
      <c r="G105" s="6"/>
      <c r="H105" s="6"/>
    </row>
    <row r="106" ht="15.75" customHeight="1">
      <c r="A106" s="6"/>
      <c r="B106" s="6" t="str">
        <f t="shared" si="1"/>
        <v/>
      </c>
      <c r="C106" s="6" t="str">
        <f t="shared" si="2"/>
        <v/>
      </c>
      <c r="D106" s="6" t="str">
        <f t="shared" si="3"/>
        <v/>
      </c>
      <c r="E106" s="6"/>
      <c r="G106" s="6"/>
      <c r="H106" s="6"/>
    </row>
    <row r="107" ht="15.75" customHeight="1">
      <c r="A107" s="6"/>
      <c r="B107" s="6" t="str">
        <f t="shared" si="1"/>
        <v/>
      </c>
      <c r="C107" s="6" t="str">
        <f t="shared" si="2"/>
        <v/>
      </c>
      <c r="D107" s="6" t="str">
        <f t="shared" si="3"/>
        <v/>
      </c>
      <c r="E107" s="6"/>
      <c r="G107" s="6"/>
      <c r="H107" s="6"/>
    </row>
    <row r="108" ht="15.75" customHeight="1">
      <c r="A108" s="6"/>
      <c r="B108" s="6" t="str">
        <f t="shared" si="1"/>
        <v/>
      </c>
      <c r="C108" s="6" t="str">
        <f t="shared" si="2"/>
        <v/>
      </c>
      <c r="D108" s="6" t="str">
        <f t="shared" si="3"/>
        <v/>
      </c>
      <c r="E108" s="6"/>
      <c r="G108" s="6"/>
      <c r="H108" s="6"/>
    </row>
    <row r="109" ht="15.75" customHeight="1">
      <c r="A109" s="6"/>
      <c r="B109" s="6" t="str">
        <f t="shared" si="1"/>
        <v/>
      </c>
      <c r="C109" s="6" t="str">
        <f t="shared" si="2"/>
        <v/>
      </c>
      <c r="D109" s="6" t="str">
        <f t="shared" si="3"/>
        <v/>
      </c>
      <c r="E109" s="6"/>
      <c r="G109" s="6"/>
      <c r="H109" s="6"/>
    </row>
    <row r="110" ht="15.75" customHeight="1">
      <c r="A110" s="6"/>
      <c r="B110" s="6" t="str">
        <f t="shared" si="1"/>
        <v/>
      </c>
      <c r="C110" s="6" t="str">
        <f t="shared" si="2"/>
        <v/>
      </c>
      <c r="D110" s="6" t="str">
        <f t="shared" si="3"/>
        <v/>
      </c>
      <c r="E110" s="6"/>
      <c r="G110" s="6"/>
      <c r="H110" s="6"/>
    </row>
    <row r="111" ht="15.75" customHeight="1">
      <c r="A111" s="6"/>
      <c r="B111" s="6" t="str">
        <f t="shared" si="1"/>
        <v/>
      </c>
      <c r="C111" s="6" t="str">
        <f t="shared" si="2"/>
        <v/>
      </c>
      <c r="D111" s="6" t="str">
        <f t="shared" si="3"/>
        <v/>
      </c>
      <c r="E111" s="6"/>
      <c r="G111" s="6"/>
      <c r="H111" s="6"/>
    </row>
    <row r="112" ht="15.75" customHeight="1">
      <c r="A112" s="6"/>
      <c r="B112" s="6" t="str">
        <f t="shared" si="1"/>
        <v/>
      </c>
      <c r="C112" s="6" t="str">
        <f t="shared" si="2"/>
        <v/>
      </c>
      <c r="D112" s="6" t="str">
        <f t="shared" si="3"/>
        <v/>
      </c>
      <c r="E112" s="6"/>
      <c r="G112" s="6"/>
      <c r="H112" s="6"/>
    </row>
    <row r="113" ht="15.75" customHeight="1">
      <c r="A113" s="6"/>
      <c r="B113" s="6" t="str">
        <f t="shared" si="1"/>
        <v/>
      </c>
      <c r="C113" s="6" t="str">
        <f t="shared" si="2"/>
        <v/>
      </c>
      <c r="D113" s="6" t="str">
        <f t="shared" si="3"/>
        <v/>
      </c>
      <c r="E113" s="6"/>
      <c r="G113" s="6"/>
      <c r="H113" s="6"/>
    </row>
    <row r="114" ht="15.75" customHeight="1">
      <c r="A114" s="6"/>
      <c r="B114" s="6" t="str">
        <f t="shared" si="1"/>
        <v/>
      </c>
      <c r="C114" s="6" t="str">
        <f t="shared" si="2"/>
        <v/>
      </c>
      <c r="D114" s="6" t="str">
        <f t="shared" si="3"/>
        <v/>
      </c>
      <c r="E114" s="6"/>
      <c r="G114" s="6"/>
      <c r="H114" s="6"/>
    </row>
    <row r="115" ht="15.75" customHeight="1">
      <c r="A115" s="6"/>
      <c r="B115" s="6" t="str">
        <f t="shared" si="1"/>
        <v/>
      </c>
      <c r="C115" s="6" t="str">
        <f t="shared" si="2"/>
        <v/>
      </c>
      <c r="D115" s="6" t="str">
        <f t="shared" si="3"/>
        <v/>
      </c>
      <c r="E115" s="6"/>
      <c r="G115" s="6"/>
      <c r="H115" s="6"/>
    </row>
    <row r="116" ht="15.75" customHeight="1">
      <c r="A116" s="6"/>
      <c r="B116" s="6" t="str">
        <f t="shared" si="1"/>
        <v/>
      </c>
      <c r="C116" s="6" t="str">
        <f t="shared" si="2"/>
        <v/>
      </c>
      <c r="D116" s="6" t="str">
        <f t="shared" si="3"/>
        <v/>
      </c>
      <c r="E116" s="6"/>
      <c r="G116" s="6"/>
      <c r="H116" s="6"/>
    </row>
    <row r="117" ht="15.75" customHeight="1">
      <c r="A117" s="6"/>
      <c r="B117" s="6" t="str">
        <f t="shared" si="1"/>
        <v/>
      </c>
      <c r="C117" s="6" t="str">
        <f t="shared" si="2"/>
        <v/>
      </c>
      <c r="D117" s="6" t="str">
        <f t="shared" si="3"/>
        <v/>
      </c>
      <c r="E117" s="6"/>
      <c r="G117" s="6"/>
      <c r="H117" s="6"/>
    </row>
    <row r="118" ht="15.75" customHeight="1">
      <c r="A118" s="6"/>
      <c r="B118" s="6" t="str">
        <f t="shared" si="1"/>
        <v/>
      </c>
      <c r="C118" s="6" t="str">
        <f t="shared" si="2"/>
        <v/>
      </c>
      <c r="D118" s="6" t="str">
        <f t="shared" si="3"/>
        <v/>
      </c>
      <c r="E118" s="6"/>
      <c r="G118" s="6"/>
      <c r="H118" s="6"/>
    </row>
    <row r="119" ht="15.75" customHeight="1">
      <c r="A119" s="6"/>
      <c r="B119" s="6" t="str">
        <f t="shared" si="1"/>
        <v/>
      </c>
      <c r="C119" s="6" t="str">
        <f t="shared" si="2"/>
        <v/>
      </c>
      <c r="D119" s="6" t="str">
        <f t="shared" si="3"/>
        <v/>
      </c>
      <c r="E119" s="6"/>
      <c r="G119" s="6"/>
      <c r="H119" s="6"/>
    </row>
    <row r="120" ht="15.75" customHeight="1">
      <c r="A120" s="6"/>
      <c r="B120" s="6" t="str">
        <f t="shared" si="1"/>
        <v/>
      </c>
      <c r="C120" s="6" t="str">
        <f t="shared" si="2"/>
        <v/>
      </c>
      <c r="D120" s="6" t="str">
        <f t="shared" si="3"/>
        <v/>
      </c>
      <c r="E120" s="6"/>
      <c r="G120" s="6"/>
      <c r="H120" s="6"/>
    </row>
    <row r="121" ht="15.75" customHeight="1">
      <c r="A121" s="6"/>
      <c r="B121" s="6" t="str">
        <f t="shared" si="1"/>
        <v/>
      </c>
      <c r="C121" s="6" t="str">
        <f t="shared" si="2"/>
        <v/>
      </c>
      <c r="D121" s="6" t="str">
        <f t="shared" si="3"/>
        <v/>
      </c>
      <c r="E121" s="6"/>
      <c r="G121" s="6"/>
      <c r="H121" s="6"/>
    </row>
    <row r="122" ht="15.75" customHeight="1">
      <c r="A122" s="6"/>
      <c r="B122" s="6" t="str">
        <f t="shared" si="1"/>
        <v/>
      </c>
      <c r="C122" s="6" t="str">
        <f t="shared" si="2"/>
        <v/>
      </c>
      <c r="D122" s="6" t="str">
        <f t="shared" si="3"/>
        <v/>
      </c>
      <c r="E122" s="6"/>
      <c r="G122" s="6"/>
      <c r="H122" s="6"/>
    </row>
    <row r="123" ht="15.75" customHeight="1">
      <c r="A123" s="6"/>
      <c r="B123" s="6" t="str">
        <f t="shared" si="1"/>
        <v/>
      </c>
      <c r="C123" s="6" t="str">
        <f t="shared" si="2"/>
        <v/>
      </c>
      <c r="D123" s="6" t="str">
        <f t="shared" si="3"/>
        <v/>
      </c>
      <c r="E123" s="6"/>
      <c r="G123" s="6"/>
      <c r="H123" s="6"/>
    </row>
    <row r="124" ht="15.75" customHeight="1">
      <c r="A124" s="6"/>
      <c r="B124" s="6" t="str">
        <f t="shared" si="1"/>
        <v/>
      </c>
      <c r="C124" s="6" t="str">
        <f t="shared" si="2"/>
        <v/>
      </c>
      <c r="D124" s="6" t="str">
        <f t="shared" si="3"/>
        <v/>
      </c>
      <c r="E124" s="6"/>
      <c r="G124" s="6"/>
      <c r="H124" s="6"/>
    </row>
    <row r="125" ht="15.75" customHeight="1">
      <c r="A125" s="6"/>
      <c r="B125" s="6" t="str">
        <f t="shared" si="1"/>
        <v/>
      </c>
      <c r="C125" s="6" t="str">
        <f t="shared" si="2"/>
        <v/>
      </c>
      <c r="D125" s="6" t="str">
        <f t="shared" si="3"/>
        <v/>
      </c>
      <c r="E125" s="6"/>
      <c r="G125" s="6"/>
      <c r="H125" s="6"/>
    </row>
    <row r="126" ht="15.75" customHeight="1">
      <c r="A126" s="6"/>
      <c r="B126" s="6" t="str">
        <f t="shared" si="1"/>
        <v/>
      </c>
      <c r="C126" s="6" t="str">
        <f t="shared" si="2"/>
        <v/>
      </c>
      <c r="D126" s="6" t="str">
        <f t="shared" si="3"/>
        <v/>
      </c>
      <c r="E126" s="6"/>
      <c r="G126" s="6"/>
      <c r="H126" s="6"/>
    </row>
    <row r="127" ht="15.75" customHeight="1">
      <c r="A127" s="6"/>
      <c r="B127" s="6" t="str">
        <f t="shared" si="1"/>
        <v/>
      </c>
      <c r="C127" s="6" t="str">
        <f t="shared" si="2"/>
        <v/>
      </c>
      <c r="D127" s="6" t="str">
        <f t="shared" si="3"/>
        <v/>
      </c>
      <c r="E127" s="6"/>
      <c r="G127" s="6"/>
      <c r="H127" s="6"/>
    </row>
    <row r="128" ht="15.75" customHeight="1">
      <c r="A128" s="6"/>
      <c r="B128" s="6" t="str">
        <f t="shared" si="1"/>
        <v/>
      </c>
      <c r="C128" s="6" t="str">
        <f t="shared" si="2"/>
        <v/>
      </c>
      <c r="D128" s="6" t="str">
        <f t="shared" si="3"/>
        <v/>
      </c>
      <c r="E128" s="6"/>
      <c r="G128" s="6"/>
      <c r="H128" s="6"/>
    </row>
    <row r="129" ht="15.75" customHeight="1">
      <c r="A129" s="6"/>
      <c r="B129" s="6" t="str">
        <f t="shared" si="1"/>
        <v/>
      </c>
      <c r="C129" s="6" t="str">
        <f t="shared" si="2"/>
        <v/>
      </c>
      <c r="D129" s="6" t="str">
        <f t="shared" si="3"/>
        <v/>
      </c>
      <c r="E129" s="6"/>
      <c r="G129" s="6"/>
      <c r="H129" s="6"/>
    </row>
    <row r="130" ht="15.75" customHeight="1">
      <c r="A130" s="6"/>
      <c r="B130" s="6" t="str">
        <f t="shared" si="1"/>
        <v/>
      </c>
      <c r="C130" s="6" t="str">
        <f t="shared" si="2"/>
        <v/>
      </c>
      <c r="D130" s="6" t="str">
        <f t="shared" si="3"/>
        <v/>
      </c>
      <c r="E130" s="6"/>
      <c r="G130" s="6"/>
      <c r="H130" s="6"/>
    </row>
    <row r="131" ht="15.75" customHeight="1">
      <c r="A131" s="6"/>
      <c r="B131" s="6" t="str">
        <f t="shared" si="1"/>
        <v/>
      </c>
      <c r="C131" s="6"/>
      <c r="D131" s="6"/>
      <c r="E131" s="6"/>
      <c r="G131" s="6"/>
      <c r="H131" s="6"/>
    </row>
    <row r="132" ht="15.75" customHeight="1">
      <c r="A132" s="6"/>
      <c r="B132" s="6" t="str">
        <f t="shared" si="1"/>
        <v/>
      </c>
      <c r="C132" s="6"/>
      <c r="D132" s="6"/>
      <c r="E132" s="6"/>
      <c r="G132" s="6"/>
      <c r="H132" s="6"/>
    </row>
    <row r="133" ht="15.75" customHeight="1">
      <c r="A133" s="6"/>
      <c r="B133" s="6" t="str">
        <f t="shared" si="1"/>
        <v/>
      </c>
      <c r="C133" s="6"/>
      <c r="D133" s="6"/>
      <c r="E133" s="6"/>
      <c r="G133" s="6"/>
      <c r="H133" s="6"/>
    </row>
    <row r="134" ht="15.75" customHeight="1">
      <c r="A134" s="6"/>
      <c r="B134" s="6" t="str">
        <f t="shared" si="1"/>
        <v/>
      </c>
      <c r="C134" s="6"/>
      <c r="D134" s="6"/>
      <c r="E134" s="6"/>
      <c r="G134" s="6"/>
      <c r="H134" s="6"/>
    </row>
    <row r="135" ht="15.75" customHeight="1">
      <c r="A135" s="6"/>
      <c r="B135" s="6" t="str">
        <f t="shared" si="1"/>
        <v/>
      </c>
      <c r="C135" s="6"/>
      <c r="D135" s="6"/>
      <c r="E135" s="6"/>
      <c r="G135" s="6"/>
      <c r="H135" s="6"/>
    </row>
    <row r="136" ht="15.75" customHeight="1">
      <c r="A136" s="6"/>
      <c r="B136" s="6" t="str">
        <f t="shared" si="1"/>
        <v/>
      </c>
      <c r="C136" s="6"/>
      <c r="D136" s="6"/>
      <c r="E136" s="6"/>
      <c r="G136" s="6"/>
      <c r="H136" s="6"/>
    </row>
    <row r="137" ht="15.75" customHeight="1">
      <c r="A137" s="6"/>
      <c r="B137" s="6"/>
      <c r="C137" s="6"/>
      <c r="D137" s="6"/>
      <c r="E137" s="6"/>
      <c r="G137" s="6"/>
      <c r="H137" s="6"/>
    </row>
    <row r="138" ht="15.75" customHeight="1">
      <c r="A138" s="6"/>
      <c r="B138" s="6"/>
      <c r="C138" s="6"/>
      <c r="D138" s="6"/>
      <c r="E138" s="6"/>
      <c r="G138" s="6"/>
      <c r="H138" s="6"/>
    </row>
    <row r="139" ht="15.75" customHeight="1">
      <c r="A139" s="6"/>
      <c r="B139" s="6"/>
      <c r="C139" s="6"/>
      <c r="D139" s="6"/>
      <c r="E139" s="6"/>
      <c r="G139" s="6"/>
      <c r="H139" s="6"/>
    </row>
    <row r="140" ht="15.75" customHeight="1">
      <c r="A140" s="6"/>
      <c r="B140" s="6"/>
      <c r="C140" s="6"/>
      <c r="D140" s="6"/>
      <c r="E140" s="6"/>
      <c r="G140" s="6"/>
      <c r="H140" s="6"/>
    </row>
    <row r="141" ht="15.75" customHeight="1">
      <c r="A141" s="6"/>
      <c r="B141" s="6"/>
      <c r="C141" s="6"/>
      <c r="D141" s="6"/>
      <c r="E141" s="6"/>
      <c r="G141" s="6"/>
      <c r="H141" s="6"/>
    </row>
    <row r="142" ht="15.75" customHeight="1">
      <c r="A142" s="6"/>
      <c r="B142" s="6"/>
      <c r="C142" s="6"/>
      <c r="D142" s="6"/>
      <c r="E142" s="6"/>
      <c r="G142" s="6"/>
      <c r="H142" s="6"/>
    </row>
    <row r="143" ht="15.75" customHeight="1">
      <c r="A143" s="6"/>
      <c r="B143" s="6"/>
      <c r="C143" s="6"/>
      <c r="D143" s="6"/>
      <c r="E143" s="6"/>
      <c r="G143" s="6"/>
      <c r="H143" s="6"/>
    </row>
    <row r="144" ht="15.75" customHeight="1">
      <c r="A144" s="6"/>
      <c r="B144" s="6"/>
      <c r="C144" s="6"/>
      <c r="D144" s="6"/>
      <c r="E144" s="6"/>
      <c r="G144" s="6"/>
      <c r="H144" s="6"/>
    </row>
    <row r="145" ht="15.75" customHeight="1">
      <c r="A145" s="6"/>
      <c r="B145" s="6"/>
      <c r="C145" s="6"/>
      <c r="D145" s="6"/>
      <c r="E145" s="6"/>
      <c r="G145" s="6"/>
      <c r="H145" s="6"/>
    </row>
    <row r="146" ht="15.75" customHeight="1">
      <c r="A146" s="6"/>
      <c r="B146" s="6"/>
      <c r="C146" s="6"/>
      <c r="D146" s="6"/>
      <c r="E146" s="6"/>
      <c r="G146" s="6"/>
      <c r="H146" s="6"/>
    </row>
    <row r="147" ht="15.75" customHeight="1">
      <c r="A147" s="6"/>
      <c r="B147" s="6"/>
      <c r="C147" s="6"/>
      <c r="D147" s="6"/>
      <c r="E147" s="6"/>
      <c r="G147" s="6"/>
      <c r="H147" s="6"/>
    </row>
    <row r="148" ht="15.75" customHeight="1">
      <c r="A148" s="6"/>
      <c r="B148" s="6"/>
      <c r="C148" s="6"/>
      <c r="D148" s="6"/>
      <c r="E148" s="6"/>
      <c r="G148" s="6"/>
      <c r="H148" s="6"/>
    </row>
    <row r="149" ht="15.75" customHeight="1">
      <c r="A149" s="6"/>
      <c r="B149" s="6"/>
      <c r="C149" s="6"/>
      <c r="D149" s="6"/>
      <c r="E149" s="6"/>
      <c r="G149" s="6"/>
      <c r="H149" s="6"/>
    </row>
    <row r="150" ht="15.75" customHeight="1">
      <c r="A150" s="6"/>
      <c r="B150" s="6"/>
      <c r="C150" s="6"/>
      <c r="D150" s="6"/>
      <c r="E150" s="6"/>
      <c r="G150" s="6"/>
      <c r="H150" s="6"/>
    </row>
    <row r="151" ht="15.75" customHeight="1">
      <c r="A151" s="6"/>
      <c r="B151" s="6"/>
      <c r="C151" s="6"/>
      <c r="D151" s="6"/>
      <c r="E151" s="6"/>
      <c r="G151" s="6"/>
      <c r="H151" s="6"/>
    </row>
    <row r="152" ht="15.75" customHeight="1">
      <c r="A152" s="6"/>
      <c r="B152" s="6"/>
      <c r="C152" s="6"/>
      <c r="D152" s="6"/>
      <c r="E152" s="6"/>
      <c r="G152" s="6"/>
      <c r="H152" s="6"/>
    </row>
    <row r="153" ht="15.75" customHeight="1">
      <c r="A153" s="6"/>
      <c r="B153" s="6"/>
      <c r="C153" s="6"/>
      <c r="D153" s="6"/>
      <c r="E153" s="6"/>
      <c r="G153" s="6"/>
      <c r="H153" s="6"/>
    </row>
    <row r="154" ht="15.75" customHeight="1">
      <c r="A154" s="6"/>
      <c r="B154" s="6"/>
      <c r="C154" s="6"/>
      <c r="D154" s="6"/>
      <c r="E154" s="6"/>
      <c r="G154" s="6"/>
      <c r="H154" s="6"/>
    </row>
    <row r="155" ht="15.75" customHeight="1">
      <c r="A155" s="6"/>
      <c r="B155" s="6"/>
      <c r="C155" s="6"/>
      <c r="D155" s="6"/>
      <c r="E155" s="6"/>
      <c r="G155" s="6"/>
      <c r="H155" s="6"/>
    </row>
    <row r="156" ht="15.75" customHeight="1">
      <c r="A156" s="6"/>
      <c r="B156" s="6"/>
      <c r="C156" s="6"/>
      <c r="D156" s="6"/>
      <c r="E156" s="6"/>
      <c r="G156" s="6"/>
      <c r="H156" s="6"/>
    </row>
    <row r="157" ht="15.75" customHeight="1">
      <c r="A157" s="6"/>
      <c r="B157" s="6"/>
      <c r="C157" s="6"/>
      <c r="D157" s="6"/>
      <c r="E157" s="6"/>
      <c r="G157" s="6"/>
      <c r="H157" s="6"/>
    </row>
    <row r="158" ht="15.75" customHeight="1">
      <c r="A158" s="6"/>
      <c r="B158" s="6"/>
      <c r="C158" s="6"/>
      <c r="D158" s="6"/>
      <c r="E158" s="6"/>
      <c r="G158" s="6"/>
      <c r="H158" s="6"/>
    </row>
    <row r="159" ht="15.75" customHeight="1">
      <c r="A159" s="6"/>
      <c r="B159" s="6"/>
      <c r="C159" s="6"/>
      <c r="D159" s="6"/>
      <c r="E159" s="6"/>
      <c r="G159" s="6"/>
      <c r="H159" s="6"/>
    </row>
    <row r="160" ht="15.75" customHeight="1">
      <c r="A160" s="6"/>
      <c r="B160" s="6"/>
      <c r="C160" s="6"/>
      <c r="D160" s="6"/>
      <c r="E160" s="6"/>
      <c r="G160" s="6"/>
      <c r="H160" s="6"/>
    </row>
    <row r="161" ht="15.75" customHeight="1">
      <c r="A161" s="6"/>
      <c r="B161" s="6"/>
      <c r="C161" s="6"/>
      <c r="D161" s="6"/>
      <c r="E161" s="6"/>
      <c r="G161" s="6"/>
      <c r="H161" s="6"/>
    </row>
    <row r="162" ht="15.75" customHeight="1">
      <c r="A162" s="6"/>
      <c r="B162" s="6"/>
      <c r="C162" s="6"/>
      <c r="D162" s="6"/>
      <c r="E162" s="6"/>
      <c r="G162" s="6"/>
      <c r="H162" s="6"/>
    </row>
    <row r="163" ht="15.75" customHeight="1">
      <c r="A163" s="6"/>
      <c r="B163" s="6"/>
      <c r="C163" s="6"/>
      <c r="D163" s="6"/>
      <c r="E163" s="6"/>
      <c r="G163" s="6"/>
      <c r="H163" s="6"/>
    </row>
    <row r="164" ht="15.75" customHeight="1">
      <c r="A164" s="6"/>
      <c r="B164" s="6"/>
      <c r="C164" s="6"/>
      <c r="D164" s="6"/>
      <c r="E164" s="6"/>
      <c r="G164" s="6"/>
      <c r="H164" s="6"/>
    </row>
    <row r="165" ht="15.75" customHeight="1">
      <c r="A165" s="6"/>
      <c r="B165" s="6"/>
      <c r="C165" s="6"/>
      <c r="D165" s="6"/>
      <c r="E165" s="6"/>
      <c r="G165" s="6"/>
      <c r="H165" s="6"/>
    </row>
    <row r="166" ht="15.75" customHeight="1">
      <c r="A166" s="6"/>
      <c r="B166" s="6"/>
      <c r="C166" s="6"/>
      <c r="D166" s="6"/>
      <c r="E166" s="6"/>
      <c r="G166" s="6"/>
      <c r="H166" s="6"/>
    </row>
    <row r="167" ht="15.75" customHeight="1">
      <c r="A167" s="6"/>
      <c r="B167" s="6"/>
      <c r="C167" s="6"/>
      <c r="D167" s="6"/>
      <c r="E167" s="6"/>
      <c r="G167" s="6"/>
      <c r="H167" s="6"/>
    </row>
    <row r="168" ht="15.75" customHeight="1">
      <c r="A168" s="6"/>
      <c r="B168" s="6"/>
      <c r="C168" s="6"/>
      <c r="D168" s="6"/>
      <c r="E168" s="6"/>
      <c r="G168" s="6"/>
      <c r="H168" s="6"/>
    </row>
    <row r="169" ht="15.75" customHeight="1">
      <c r="A169" s="6"/>
      <c r="B169" s="6"/>
      <c r="C169" s="6"/>
      <c r="D169" s="6"/>
      <c r="E169" s="6"/>
      <c r="G169" s="6"/>
      <c r="H169" s="6"/>
    </row>
    <row r="170" ht="15.75" customHeight="1">
      <c r="A170" s="6"/>
      <c r="B170" s="6"/>
      <c r="C170" s="6"/>
      <c r="D170" s="6"/>
      <c r="E170" s="6"/>
      <c r="G170" s="6"/>
      <c r="H170" s="6"/>
    </row>
    <row r="171" ht="15.75" customHeight="1">
      <c r="A171" s="6"/>
      <c r="B171" s="6"/>
      <c r="C171" s="6"/>
      <c r="D171" s="6"/>
      <c r="E171" s="6"/>
      <c r="G171" s="6"/>
      <c r="H171" s="6"/>
    </row>
    <row r="172" ht="15.75" customHeight="1">
      <c r="A172" s="6"/>
      <c r="B172" s="6"/>
      <c r="C172" s="6"/>
      <c r="D172" s="6"/>
      <c r="E172" s="6"/>
      <c r="G172" s="6"/>
      <c r="H172" s="6"/>
    </row>
    <row r="173" ht="15.75" customHeight="1">
      <c r="A173" s="6"/>
      <c r="B173" s="6"/>
      <c r="C173" s="6"/>
      <c r="D173" s="6"/>
      <c r="E173" s="6"/>
      <c r="G173" s="6"/>
      <c r="H173" s="6"/>
    </row>
    <row r="174" ht="15.75" customHeight="1">
      <c r="A174" s="6"/>
      <c r="B174" s="6"/>
      <c r="C174" s="6"/>
      <c r="D174" s="6"/>
      <c r="E174" s="6"/>
      <c r="G174" s="6"/>
      <c r="H174" s="6"/>
    </row>
    <row r="175" ht="15.75" customHeight="1">
      <c r="A175" s="6"/>
      <c r="B175" s="6"/>
      <c r="C175" s="6"/>
      <c r="D175" s="6"/>
      <c r="E175" s="6"/>
      <c r="G175" s="6"/>
      <c r="H175" s="6"/>
    </row>
    <row r="176" ht="15.75" customHeight="1">
      <c r="A176" s="6"/>
      <c r="B176" s="6"/>
      <c r="C176" s="6"/>
      <c r="D176" s="6"/>
      <c r="E176" s="6"/>
      <c r="G176" s="6"/>
      <c r="H176" s="6"/>
    </row>
    <row r="177" ht="15.75" customHeight="1">
      <c r="A177" s="6"/>
      <c r="B177" s="6"/>
      <c r="C177" s="6"/>
      <c r="D177" s="6"/>
      <c r="E177" s="6"/>
      <c r="G177" s="6"/>
      <c r="H177" s="6"/>
    </row>
    <row r="178" ht="15.75" customHeight="1">
      <c r="A178" s="6"/>
      <c r="B178" s="6"/>
      <c r="C178" s="6"/>
      <c r="D178" s="6"/>
      <c r="E178" s="6"/>
      <c r="G178" s="6"/>
      <c r="H178" s="6"/>
    </row>
    <row r="179" ht="15.75" customHeight="1">
      <c r="A179" s="6"/>
      <c r="B179" s="6"/>
      <c r="C179" s="6"/>
      <c r="D179" s="6"/>
      <c r="E179" s="6"/>
      <c r="G179" s="6"/>
      <c r="H179" s="6"/>
    </row>
    <row r="180" ht="15.75" customHeight="1">
      <c r="A180" s="6"/>
      <c r="B180" s="6"/>
      <c r="C180" s="6"/>
      <c r="D180" s="6"/>
      <c r="E180" s="6"/>
      <c r="G180" s="6"/>
      <c r="H180" s="6"/>
    </row>
    <row r="181" ht="15.75" customHeight="1">
      <c r="A181" s="6"/>
      <c r="B181" s="6"/>
      <c r="C181" s="6"/>
      <c r="D181" s="6"/>
      <c r="E181" s="6"/>
      <c r="G181" s="6"/>
      <c r="H181" s="6"/>
    </row>
    <row r="182" ht="15.75" customHeight="1">
      <c r="A182" s="6"/>
      <c r="B182" s="6"/>
      <c r="C182" s="6"/>
      <c r="D182" s="6"/>
      <c r="E182" s="6"/>
      <c r="G182" s="6"/>
      <c r="H182" s="6"/>
    </row>
    <row r="183" ht="15.75" customHeight="1">
      <c r="A183" s="6"/>
      <c r="B183" s="6"/>
      <c r="C183" s="6"/>
      <c r="D183" s="6"/>
      <c r="E183" s="6"/>
      <c r="G183" s="6"/>
      <c r="H183" s="6"/>
    </row>
    <row r="184" ht="15.75" customHeight="1">
      <c r="A184" s="6"/>
      <c r="B184" s="6"/>
      <c r="C184" s="6"/>
      <c r="D184" s="6"/>
      <c r="E184" s="6"/>
      <c r="G184" s="6"/>
      <c r="H184" s="6"/>
    </row>
    <row r="185" ht="15.75" customHeight="1">
      <c r="A185" s="6"/>
      <c r="B185" s="6"/>
      <c r="C185" s="6"/>
      <c r="D185" s="6"/>
      <c r="E185" s="6"/>
      <c r="G185" s="6"/>
      <c r="H185" s="6"/>
    </row>
    <row r="186" ht="15.75" customHeight="1">
      <c r="A186" s="6"/>
      <c r="B186" s="6"/>
      <c r="C186" s="6"/>
      <c r="D186" s="6"/>
      <c r="E186" s="6"/>
      <c r="G186" s="6"/>
      <c r="H186" s="6"/>
    </row>
    <row r="187" ht="15.75" customHeight="1">
      <c r="A187" s="6"/>
      <c r="B187" s="6"/>
      <c r="C187" s="6"/>
      <c r="D187" s="6"/>
      <c r="E187" s="6"/>
      <c r="G187" s="6"/>
      <c r="H187" s="6"/>
    </row>
    <row r="188" ht="15.75" customHeight="1">
      <c r="A188" s="6"/>
      <c r="B188" s="6"/>
      <c r="C188" s="6"/>
      <c r="D188" s="6"/>
      <c r="E188" s="6"/>
      <c r="G188" s="6"/>
      <c r="H188" s="6"/>
    </row>
    <row r="189" ht="15.75" customHeight="1">
      <c r="A189" s="6"/>
      <c r="B189" s="6"/>
      <c r="C189" s="6"/>
      <c r="D189" s="6"/>
      <c r="E189" s="6"/>
      <c r="G189" s="6"/>
      <c r="H189" s="6"/>
    </row>
    <row r="190" ht="15.75" customHeight="1">
      <c r="A190" s="6"/>
      <c r="B190" s="6"/>
      <c r="C190" s="6"/>
      <c r="D190" s="6"/>
      <c r="E190" s="6"/>
      <c r="G190" s="6"/>
      <c r="H190" s="6"/>
    </row>
    <row r="191" ht="15.75" customHeight="1">
      <c r="A191" s="6"/>
      <c r="B191" s="6"/>
      <c r="C191" s="6"/>
      <c r="D191" s="6"/>
      <c r="E191" s="6"/>
      <c r="G191" s="6"/>
      <c r="H191" s="6"/>
    </row>
    <row r="192" ht="15.75" customHeight="1">
      <c r="A192" s="6"/>
      <c r="B192" s="6"/>
      <c r="C192" s="6"/>
      <c r="D192" s="6"/>
      <c r="E192" s="6"/>
      <c r="G192" s="6"/>
      <c r="H192" s="6"/>
    </row>
    <row r="193" ht="15.75" customHeight="1">
      <c r="A193" s="6"/>
      <c r="B193" s="6"/>
      <c r="C193" s="6"/>
      <c r="D193" s="6"/>
      <c r="E193" s="6"/>
      <c r="G193" s="6"/>
      <c r="H193" s="6"/>
    </row>
    <row r="194" ht="15.75" customHeight="1">
      <c r="A194" s="6"/>
      <c r="B194" s="6"/>
      <c r="C194" s="6"/>
      <c r="D194" s="6"/>
      <c r="E194" s="6"/>
      <c r="G194" s="6"/>
      <c r="H194" s="6"/>
    </row>
    <row r="195" ht="15.75" customHeight="1">
      <c r="A195" s="6"/>
      <c r="B195" s="6"/>
      <c r="C195" s="6"/>
      <c r="D195" s="6"/>
      <c r="E195" s="6"/>
      <c r="G195" s="6"/>
      <c r="H195" s="6"/>
    </row>
    <row r="196" ht="15.75" customHeight="1">
      <c r="A196" s="6"/>
      <c r="B196" s="6"/>
      <c r="C196" s="6"/>
      <c r="D196" s="6"/>
      <c r="E196" s="6"/>
      <c r="G196" s="6"/>
      <c r="H196" s="6"/>
    </row>
    <row r="197" ht="15.75" customHeight="1">
      <c r="A197" s="6"/>
      <c r="B197" s="6"/>
      <c r="C197" s="6"/>
      <c r="D197" s="6"/>
      <c r="E197" s="6"/>
      <c r="G197" s="6"/>
      <c r="H197" s="6"/>
    </row>
    <row r="198" ht="15.75" customHeight="1">
      <c r="A198" s="6"/>
      <c r="B198" s="6"/>
      <c r="C198" s="6"/>
      <c r="D198" s="6"/>
      <c r="E198" s="6"/>
      <c r="G198" s="6"/>
      <c r="H198" s="6"/>
    </row>
    <row r="199" ht="15.75" customHeight="1">
      <c r="A199" s="6"/>
      <c r="B199" s="6"/>
      <c r="C199" s="6"/>
      <c r="D199" s="6"/>
      <c r="E199" s="6"/>
      <c r="G199" s="6"/>
      <c r="H199" s="6"/>
    </row>
    <row r="200" ht="15.75" customHeight="1">
      <c r="A200" s="6"/>
      <c r="B200" s="6"/>
      <c r="C200" s="6"/>
      <c r="D200" s="6"/>
      <c r="E200" s="6"/>
      <c r="G200" s="6"/>
      <c r="H200" s="6"/>
    </row>
    <row r="201" ht="15.75" customHeight="1">
      <c r="A201" s="6"/>
      <c r="B201" s="6"/>
      <c r="C201" s="6"/>
      <c r="D201" s="6"/>
      <c r="E201" s="6"/>
      <c r="G201" s="6"/>
      <c r="H201" s="6"/>
    </row>
    <row r="202" ht="15.75" customHeight="1">
      <c r="A202" s="6"/>
      <c r="B202" s="6"/>
      <c r="C202" s="6"/>
      <c r="D202" s="6"/>
      <c r="E202" s="6"/>
      <c r="G202" s="6"/>
      <c r="H202" s="6"/>
    </row>
    <row r="203" ht="15.75" customHeight="1">
      <c r="A203" s="6"/>
      <c r="B203" s="6"/>
      <c r="C203" s="6"/>
      <c r="D203" s="6"/>
      <c r="E203" s="6"/>
      <c r="G203" s="6"/>
      <c r="H203" s="6"/>
    </row>
    <row r="204" ht="15.75" customHeight="1">
      <c r="A204" s="6"/>
      <c r="B204" s="6"/>
      <c r="C204" s="6"/>
      <c r="D204" s="6"/>
      <c r="E204" s="6"/>
      <c r="G204" s="6"/>
      <c r="H204" s="6"/>
    </row>
    <row r="205" ht="15.75" customHeight="1">
      <c r="A205" s="6"/>
      <c r="B205" s="6"/>
      <c r="C205" s="6"/>
      <c r="D205" s="6"/>
      <c r="E205" s="6"/>
      <c r="G205" s="6"/>
      <c r="H205" s="6"/>
    </row>
    <row r="206" ht="15.75" customHeight="1">
      <c r="A206" s="6"/>
      <c r="B206" s="6"/>
      <c r="C206" s="6"/>
      <c r="D206" s="6"/>
      <c r="E206" s="6"/>
      <c r="G206" s="6"/>
      <c r="H206" s="6"/>
    </row>
    <row r="207" ht="15.75" customHeight="1">
      <c r="A207" s="6"/>
      <c r="B207" s="6"/>
      <c r="C207" s="6"/>
      <c r="D207" s="6"/>
      <c r="E207" s="6"/>
      <c r="G207" s="6"/>
      <c r="H207" s="6"/>
    </row>
    <row r="208" ht="15.75" customHeight="1">
      <c r="A208" s="6"/>
      <c r="B208" s="6"/>
      <c r="C208" s="6"/>
      <c r="D208" s="6"/>
      <c r="E208" s="6"/>
      <c r="G208" s="6"/>
      <c r="H208" s="6"/>
    </row>
    <row r="209" ht="15.75" customHeight="1">
      <c r="A209" s="6"/>
      <c r="B209" s="6"/>
      <c r="C209" s="6"/>
      <c r="D209" s="6"/>
      <c r="E209" s="6"/>
      <c r="G209" s="6"/>
      <c r="H209" s="6"/>
    </row>
    <row r="210" ht="15.75" customHeight="1">
      <c r="A210" s="6"/>
      <c r="B210" s="6"/>
      <c r="C210" s="6"/>
      <c r="D210" s="6"/>
      <c r="E210" s="6"/>
      <c r="G210" s="6"/>
      <c r="H210" s="6"/>
    </row>
    <row r="211" ht="15.75" customHeight="1">
      <c r="A211" s="6"/>
      <c r="B211" s="6"/>
      <c r="C211" s="6"/>
      <c r="D211" s="6"/>
      <c r="E211" s="6"/>
      <c r="G211" s="6"/>
      <c r="H211" s="6"/>
    </row>
    <row r="212" ht="15.75" customHeight="1">
      <c r="A212" s="6"/>
      <c r="B212" s="6"/>
      <c r="C212" s="6"/>
      <c r="D212" s="6"/>
      <c r="E212" s="6"/>
      <c r="G212" s="6"/>
      <c r="H212" s="6"/>
    </row>
    <row r="213" ht="15.75" customHeight="1">
      <c r="A213" s="6"/>
      <c r="B213" s="6"/>
      <c r="C213" s="6"/>
      <c r="D213" s="6"/>
      <c r="E213" s="6"/>
      <c r="G213" s="6"/>
      <c r="H213" s="6"/>
    </row>
    <row r="214" ht="15.75" customHeight="1">
      <c r="A214" s="6"/>
      <c r="B214" s="6"/>
      <c r="C214" s="6"/>
      <c r="D214" s="6"/>
      <c r="E214" s="6"/>
      <c r="G214" s="6"/>
      <c r="H214" s="6"/>
    </row>
    <row r="215" ht="15.75" customHeight="1">
      <c r="A215" s="6"/>
      <c r="B215" s="6"/>
      <c r="C215" s="6"/>
      <c r="D215" s="6"/>
      <c r="E215" s="6"/>
      <c r="G215" s="6"/>
      <c r="H215" s="6"/>
    </row>
    <row r="216" ht="15.75" customHeight="1">
      <c r="A216" s="6"/>
      <c r="B216" s="6"/>
      <c r="C216" s="6"/>
      <c r="D216" s="6"/>
      <c r="E216" s="6"/>
      <c r="G216" s="6"/>
      <c r="H216" s="6"/>
    </row>
    <row r="217" ht="15.75" customHeight="1">
      <c r="A217" s="6"/>
      <c r="B217" s="6"/>
      <c r="C217" s="6"/>
      <c r="D217" s="6"/>
      <c r="E217" s="6"/>
      <c r="G217" s="6"/>
      <c r="H217" s="6"/>
    </row>
    <row r="218" ht="15.75" customHeight="1">
      <c r="A218" s="6"/>
      <c r="B218" s="6"/>
      <c r="C218" s="6"/>
      <c r="D218" s="6"/>
      <c r="E218" s="6"/>
      <c r="G218" s="6"/>
      <c r="H218" s="6"/>
    </row>
    <row r="219" ht="15.75" customHeight="1">
      <c r="A219" s="6"/>
      <c r="B219" s="6"/>
      <c r="C219" s="6"/>
      <c r="D219" s="6"/>
      <c r="E219" s="6"/>
      <c r="G219" s="6"/>
      <c r="H219" s="6"/>
    </row>
    <row r="220" ht="15.75" customHeight="1">
      <c r="A220" s="6"/>
      <c r="B220" s="6"/>
      <c r="C220" s="6"/>
      <c r="D220" s="6"/>
      <c r="E220" s="6"/>
      <c r="G220" s="6"/>
      <c r="H220" s="6"/>
    </row>
    <row r="221" ht="15.75" customHeight="1">
      <c r="A221" s="6"/>
      <c r="B221" s="6"/>
      <c r="C221" s="6"/>
      <c r="D221" s="6"/>
      <c r="E221" s="6"/>
      <c r="G221" s="6"/>
      <c r="H221" s="6"/>
    </row>
    <row r="222" ht="15.75" customHeight="1">
      <c r="A222" s="6"/>
      <c r="B222" s="6"/>
      <c r="C222" s="6"/>
      <c r="D222" s="6"/>
      <c r="E222" s="6"/>
      <c r="G222" s="6"/>
      <c r="H222" s="6"/>
    </row>
    <row r="223" ht="15.75" customHeight="1">
      <c r="A223" s="6"/>
      <c r="B223" s="6"/>
      <c r="C223" s="6"/>
      <c r="D223" s="6"/>
      <c r="E223" s="6"/>
      <c r="G223" s="6"/>
      <c r="H223" s="6"/>
    </row>
    <row r="224" ht="15.75" customHeight="1">
      <c r="A224" s="6"/>
      <c r="B224" s="6"/>
      <c r="C224" s="6"/>
      <c r="D224" s="6"/>
      <c r="E224" s="6"/>
      <c r="G224" s="6"/>
      <c r="H224" s="6"/>
    </row>
    <row r="225" ht="15.75" customHeight="1">
      <c r="A225" s="6"/>
      <c r="B225" s="6"/>
      <c r="C225" s="6"/>
      <c r="D225" s="6"/>
      <c r="E225" s="6"/>
      <c r="G225" s="6"/>
      <c r="H225" s="6"/>
    </row>
    <row r="226" ht="15.75" customHeight="1">
      <c r="A226" s="6"/>
      <c r="B226" s="6"/>
      <c r="C226" s="6"/>
      <c r="D226" s="6"/>
      <c r="E226" s="6"/>
      <c r="G226" s="6"/>
      <c r="H226" s="6"/>
    </row>
    <row r="227" ht="15.75" customHeight="1">
      <c r="A227" s="6"/>
      <c r="B227" s="6"/>
      <c r="C227" s="6"/>
      <c r="D227" s="6"/>
      <c r="E227" s="6"/>
      <c r="G227" s="6"/>
      <c r="H227" s="6"/>
    </row>
    <row r="228" ht="15.75" customHeight="1">
      <c r="A228" s="6"/>
      <c r="B228" s="6"/>
      <c r="C228" s="6"/>
      <c r="D228" s="6"/>
      <c r="E228" s="6"/>
      <c r="G228" s="6"/>
      <c r="H228" s="6"/>
    </row>
    <row r="229" ht="15.75" customHeight="1">
      <c r="A229" s="6"/>
      <c r="B229" s="6"/>
      <c r="C229" s="6"/>
      <c r="D229" s="6"/>
      <c r="E229" s="6"/>
      <c r="G229" s="6"/>
      <c r="H229" s="6"/>
    </row>
    <row r="230" ht="15.75" customHeight="1">
      <c r="A230" s="6"/>
      <c r="B230" s="6"/>
      <c r="C230" s="6"/>
      <c r="D230" s="6"/>
      <c r="E230" s="6"/>
      <c r="G230" s="6"/>
      <c r="H230" s="6"/>
    </row>
    <row r="231" ht="15.75" customHeight="1">
      <c r="A231" s="6"/>
      <c r="B231" s="6"/>
      <c r="C231" s="6"/>
      <c r="D231" s="6"/>
      <c r="E231" s="6"/>
      <c r="G231" s="6"/>
      <c r="H231" s="6"/>
    </row>
    <row r="232" ht="15.75" customHeight="1">
      <c r="A232" s="6"/>
      <c r="B232" s="6"/>
      <c r="C232" s="6"/>
      <c r="D232" s="6"/>
      <c r="E232" s="6"/>
      <c r="G232" s="6"/>
      <c r="H232" s="6"/>
    </row>
    <row r="233" ht="15.75" customHeight="1">
      <c r="A233" s="6"/>
      <c r="B233" s="6"/>
      <c r="C233" s="6"/>
      <c r="D233" s="6"/>
      <c r="E233" s="6"/>
      <c r="G233" s="6"/>
      <c r="H233" s="6"/>
    </row>
    <row r="234" ht="15.75" customHeight="1">
      <c r="A234" s="6"/>
      <c r="B234" s="6"/>
      <c r="C234" s="6"/>
      <c r="D234" s="6"/>
      <c r="E234" s="6"/>
      <c r="G234" s="6"/>
      <c r="H234" s="6"/>
    </row>
    <row r="235" ht="15.75" customHeight="1">
      <c r="A235" s="6"/>
      <c r="B235" s="6"/>
      <c r="C235" s="6"/>
      <c r="D235" s="6"/>
      <c r="E235" s="6"/>
      <c r="G235" s="6"/>
      <c r="H235" s="6"/>
    </row>
    <row r="236" ht="15.75" customHeight="1">
      <c r="A236" s="6"/>
      <c r="B236" s="6"/>
      <c r="C236" s="6"/>
      <c r="D236" s="6"/>
      <c r="E236" s="6"/>
      <c r="G236" s="6"/>
      <c r="H236" s="6"/>
    </row>
    <row r="237" ht="15.75" customHeight="1">
      <c r="A237" s="6"/>
      <c r="B237" s="6"/>
      <c r="C237" s="6"/>
      <c r="D237" s="6"/>
      <c r="E237" s="6"/>
      <c r="G237" s="6"/>
      <c r="H237" s="6"/>
    </row>
    <row r="238" ht="15.75" customHeight="1">
      <c r="A238" s="6"/>
      <c r="B238" s="6"/>
      <c r="C238" s="6"/>
      <c r="D238" s="6"/>
      <c r="E238" s="6"/>
      <c r="G238" s="6"/>
      <c r="H238" s="6"/>
    </row>
    <row r="239" ht="15.75" customHeight="1">
      <c r="A239" s="6"/>
      <c r="B239" s="6"/>
      <c r="C239" s="6"/>
      <c r="D239" s="6"/>
      <c r="E239" s="6"/>
      <c r="G239" s="6"/>
      <c r="H239" s="6"/>
    </row>
    <row r="240" ht="15.75" customHeight="1">
      <c r="A240" s="6"/>
      <c r="B240" s="6"/>
      <c r="C240" s="6"/>
      <c r="D240" s="6"/>
      <c r="E240" s="6"/>
      <c r="G240" s="6"/>
      <c r="H240" s="6"/>
    </row>
    <row r="241" ht="15.75" customHeight="1">
      <c r="A241" s="6"/>
      <c r="B241" s="6"/>
      <c r="C241" s="6"/>
      <c r="D241" s="6"/>
      <c r="E241" s="6"/>
      <c r="G241" s="6"/>
      <c r="H241" s="6"/>
    </row>
    <row r="242" ht="15.75" customHeight="1">
      <c r="A242" s="6"/>
      <c r="B242" s="6"/>
      <c r="C242" s="6"/>
      <c r="D242" s="6"/>
      <c r="E242" s="6"/>
      <c r="G242" s="6"/>
      <c r="H242" s="6"/>
    </row>
    <row r="243" ht="15.75" customHeight="1">
      <c r="A243" s="6"/>
      <c r="B243" s="6"/>
      <c r="C243" s="6"/>
      <c r="D243" s="6"/>
      <c r="E243" s="6"/>
      <c r="G243" s="6"/>
      <c r="H243" s="6"/>
    </row>
    <row r="244" ht="15.75" customHeight="1">
      <c r="A244" s="6"/>
      <c r="B244" s="6"/>
      <c r="C244" s="6"/>
      <c r="D244" s="6"/>
      <c r="E244" s="6"/>
      <c r="G244" s="6"/>
      <c r="H244" s="6"/>
    </row>
    <row r="245" ht="15.75" customHeight="1">
      <c r="A245" s="6"/>
      <c r="B245" s="6"/>
      <c r="C245" s="6"/>
      <c r="D245" s="6"/>
      <c r="E245" s="6"/>
      <c r="G245" s="6"/>
      <c r="H245" s="6"/>
    </row>
    <row r="246" ht="15.75" customHeight="1">
      <c r="A246" s="6"/>
      <c r="B246" s="6"/>
      <c r="C246" s="6"/>
      <c r="D246" s="6"/>
      <c r="E246" s="6"/>
      <c r="G246" s="6"/>
      <c r="H246" s="6"/>
    </row>
    <row r="247" ht="15.75" customHeight="1">
      <c r="A247" s="6"/>
      <c r="B247" s="6"/>
      <c r="C247" s="6"/>
      <c r="D247" s="6"/>
      <c r="E247" s="6"/>
      <c r="G247" s="6"/>
      <c r="H247" s="6"/>
    </row>
    <row r="248" ht="15.75" customHeight="1">
      <c r="A248" s="6"/>
      <c r="B248" s="6"/>
      <c r="C248" s="6"/>
      <c r="D248" s="6"/>
      <c r="E248" s="6"/>
      <c r="G248" s="6"/>
      <c r="H248" s="6"/>
    </row>
    <row r="249" ht="15.75" customHeight="1">
      <c r="A249" s="6"/>
      <c r="B249" s="6"/>
      <c r="C249" s="6"/>
      <c r="D249" s="6"/>
      <c r="E249" s="6"/>
      <c r="G249" s="6"/>
      <c r="H249" s="6"/>
    </row>
    <row r="250" ht="15.75" customHeight="1">
      <c r="A250" s="6"/>
      <c r="B250" s="6"/>
      <c r="C250" s="6"/>
      <c r="D250" s="6"/>
      <c r="E250" s="6"/>
      <c r="G250" s="6"/>
      <c r="H250" s="6"/>
    </row>
    <row r="251" ht="15.75" customHeight="1">
      <c r="A251" s="6"/>
      <c r="B251" s="6"/>
      <c r="C251" s="6"/>
      <c r="D251" s="6"/>
      <c r="E251" s="6"/>
      <c r="G251" s="6"/>
      <c r="H251" s="6"/>
    </row>
    <row r="252" ht="15.75" customHeight="1">
      <c r="A252" s="6"/>
      <c r="B252" s="6"/>
      <c r="C252" s="6"/>
      <c r="D252" s="6"/>
      <c r="E252" s="6"/>
      <c r="G252" s="6"/>
      <c r="H252" s="6"/>
    </row>
    <row r="253" ht="15.75" customHeight="1">
      <c r="A253" s="6"/>
      <c r="B253" s="6"/>
      <c r="C253" s="6"/>
      <c r="D253" s="6"/>
      <c r="E253" s="6"/>
      <c r="G253" s="6"/>
      <c r="H253" s="6"/>
    </row>
    <row r="254" ht="15.75" customHeight="1">
      <c r="A254" s="6"/>
      <c r="B254" s="6"/>
      <c r="C254" s="6"/>
      <c r="D254" s="6"/>
      <c r="E254" s="6"/>
      <c r="G254" s="6"/>
      <c r="H254" s="6"/>
    </row>
    <row r="255" ht="15.75" customHeight="1">
      <c r="A255" s="6"/>
      <c r="B255" s="6"/>
      <c r="C255" s="6"/>
      <c r="D255" s="6"/>
      <c r="E255" s="6"/>
      <c r="G255" s="6"/>
      <c r="H255" s="6"/>
    </row>
    <row r="256" ht="15.75" customHeight="1">
      <c r="A256" s="6"/>
      <c r="B256" s="6"/>
      <c r="C256" s="6"/>
      <c r="D256" s="6"/>
      <c r="E256" s="6"/>
      <c r="G256" s="6"/>
      <c r="H256" s="6"/>
    </row>
    <row r="257" ht="15.75" customHeight="1">
      <c r="A257" s="6"/>
      <c r="B257" s="6"/>
      <c r="C257" s="6"/>
      <c r="D257" s="6"/>
      <c r="E257" s="6"/>
      <c r="G257" s="6"/>
      <c r="H257" s="6"/>
    </row>
    <row r="258" ht="15.75" customHeight="1">
      <c r="A258" s="6"/>
      <c r="B258" s="6"/>
      <c r="C258" s="6"/>
      <c r="D258" s="6"/>
      <c r="E258" s="6"/>
      <c r="G258" s="6"/>
      <c r="H258" s="6"/>
    </row>
    <row r="259" ht="15.75" customHeight="1">
      <c r="A259" s="6"/>
      <c r="B259" s="6"/>
      <c r="C259" s="6"/>
      <c r="D259" s="6"/>
      <c r="E259" s="6"/>
      <c r="G259" s="6"/>
      <c r="H259" s="6"/>
    </row>
    <row r="260" ht="15.75" customHeight="1">
      <c r="A260" s="6"/>
      <c r="B260" s="6"/>
      <c r="C260" s="6"/>
      <c r="D260" s="6"/>
      <c r="E260" s="6"/>
      <c r="G260" s="6"/>
      <c r="H260" s="6"/>
    </row>
    <row r="261" ht="15.75" customHeight="1">
      <c r="A261" s="6"/>
      <c r="B261" s="6"/>
      <c r="C261" s="6"/>
      <c r="D261" s="6"/>
      <c r="E261" s="6"/>
      <c r="G261" s="6"/>
      <c r="H261" s="6"/>
    </row>
    <row r="262" ht="15.75" customHeight="1">
      <c r="A262" s="6"/>
      <c r="B262" s="6"/>
      <c r="C262" s="6"/>
      <c r="D262" s="6"/>
      <c r="E262" s="6"/>
      <c r="G262" s="6"/>
      <c r="H262" s="6"/>
    </row>
    <row r="263" ht="15.75" customHeight="1">
      <c r="A263" s="6"/>
      <c r="B263" s="6"/>
      <c r="C263" s="6"/>
      <c r="D263" s="6"/>
      <c r="E263" s="6"/>
      <c r="G263" s="6"/>
      <c r="H263" s="6"/>
    </row>
    <row r="264" ht="15.75" customHeight="1">
      <c r="A264" s="6"/>
      <c r="B264" s="6"/>
      <c r="C264" s="6"/>
      <c r="D264" s="6"/>
      <c r="E264" s="6"/>
      <c r="G264" s="6"/>
      <c r="H264" s="6"/>
    </row>
    <row r="265" ht="15.75" customHeight="1">
      <c r="A265" s="6"/>
      <c r="B265" s="6"/>
      <c r="C265" s="6"/>
      <c r="D265" s="6"/>
      <c r="E265" s="6"/>
      <c r="G265" s="6"/>
      <c r="H265" s="6"/>
    </row>
    <row r="266" ht="15.75" customHeight="1">
      <c r="A266" s="6"/>
      <c r="B266" s="6"/>
      <c r="C266" s="6"/>
      <c r="D266" s="6"/>
      <c r="E266" s="6"/>
      <c r="G266" s="6"/>
      <c r="H266" s="6"/>
    </row>
    <row r="267" ht="15.75" customHeight="1">
      <c r="A267" s="6"/>
      <c r="B267" s="6"/>
      <c r="C267" s="6"/>
      <c r="D267" s="6"/>
      <c r="E267" s="6"/>
      <c r="G267" s="6"/>
      <c r="H267" s="6"/>
    </row>
    <row r="268" ht="15.75" customHeight="1">
      <c r="A268" s="6"/>
      <c r="B268" s="6"/>
      <c r="C268" s="6"/>
      <c r="D268" s="6"/>
      <c r="E268" s="6"/>
      <c r="G268" s="6"/>
      <c r="H268" s="6"/>
    </row>
    <row r="269" ht="15.75" customHeight="1">
      <c r="A269" s="6"/>
      <c r="B269" s="6"/>
      <c r="C269" s="6"/>
      <c r="D269" s="6"/>
      <c r="E269" s="6"/>
      <c r="G269" s="6"/>
      <c r="H269" s="6"/>
    </row>
    <row r="270" ht="15.75" customHeight="1">
      <c r="A270" s="6"/>
      <c r="B270" s="6"/>
      <c r="C270" s="6"/>
      <c r="D270" s="6"/>
      <c r="E270" s="6"/>
      <c r="G270" s="6"/>
      <c r="H270" s="6"/>
    </row>
    <row r="271" ht="15.75" customHeight="1">
      <c r="A271" s="6"/>
      <c r="B271" s="6"/>
      <c r="C271" s="6"/>
      <c r="D271" s="6"/>
      <c r="E271" s="6"/>
      <c r="G271" s="6"/>
      <c r="H271" s="6"/>
    </row>
    <row r="272" ht="15.75" customHeight="1">
      <c r="A272" s="6"/>
      <c r="B272" s="6"/>
      <c r="C272" s="6"/>
      <c r="D272" s="6"/>
      <c r="E272" s="6"/>
      <c r="G272" s="6"/>
      <c r="H272" s="6"/>
    </row>
    <row r="273" ht="15.75" customHeight="1">
      <c r="A273" s="6"/>
      <c r="B273" s="6"/>
      <c r="C273" s="6"/>
      <c r="D273" s="6"/>
      <c r="E273" s="6"/>
      <c r="G273" s="6"/>
      <c r="H273" s="6"/>
    </row>
    <row r="274" ht="15.75" customHeight="1">
      <c r="A274" s="6"/>
      <c r="B274" s="6"/>
      <c r="C274" s="6"/>
      <c r="D274" s="6"/>
      <c r="E274" s="6"/>
      <c r="G274" s="6"/>
      <c r="H274" s="6"/>
    </row>
    <row r="275" ht="15.75" customHeight="1">
      <c r="A275" s="6"/>
      <c r="B275" s="6"/>
      <c r="C275" s="6"/>
      <c r="D275" s="6"/>
      <c r="E275" s="6"/>
      <c r="G275" s="6"/>
      <c r="H275" s="6"/>
    </row>
    <row r="276" ht="15.75" customHeight="1">
      <c r="A276" s="6"/>
      <c r="B276" s="6"/>
      <c r="C276" s="6"/>
      <c r="D276" s="6"/>
      <c r="E276" s="6"/>
      <c r="G276" s="6"/>
      <c r="H276" s="6"/>
    </row>
    <row r="277" ht="15.75" customHeight="1">
      <c r="A277" s="6"/>
      <c r="B277" s="6"/>
      <c r="C277" s="6"/>
      <c r="D277" s="6"/>
      <c r="E277" s="6"/>
      <c r="G277" s="6"/>
      <c r="H277" s="6"/>
    </row>
    <row r="278" ht="15.75" customHeight="1">
      <c r="A278" s="6"/>
      <c r="B278" s="6"/>
      <c r="C278" s="6"/>
      <c r="D278" s="6"/>
      <c r="E278" s="6"/>
      <c r="G278" s="6"/>
      <c r="H278" s="6"/>
    </row>
    <row r="279" ht="15.75" customHeight="1">
      <c r="A279" s="6"/>
      <c r="B279" s="6"/>
      <c r="C279" s="6"/>
      <c r="D279" s="6"/>
      <c r="E279" s="6"/>
      <c r="G279" s="6"/>
      <c r="H279" s="6"/>
    </row>
    <row r="280" ht="15.75" customHeight="1">
      <c r="A280" s="6"/>
      <c r="B280" s="6"/>
      <c r="C280" s="6"/>
      <c r="D280" s="6"/>
      <c r="E280" s="6"/>
      <c r="G280" s="6"/>
      <c r="H280" s="6"/>
    </row>
    <row r="281" ht="15.75" customHeight="1">
      <c r="A281" s="6"/>
      <c r="B281" s="6"/>
      <c r="C281" s="6"/>
      <c r="D281" s="6"/>
      <c r="E281" s="6"/>
      <c r="G281" s="6"/>
      <c r="H281" s="6"/>
    </row>
    <row r="282" ht="15.75" customHeight="1">
      <c r="A282" s="6"/>
      <c r="B282" s="6"/>
      <c r="C282" s="6"/>
      <c r="D282" s="6"/>
      <c r="E282" s="6"/>
      <c r="G282" s="6"/>
      <c r="H282" s="6"/>
    </row>
    <row r="283" ht="15.75" customHeight="1">
      <c r="A283" s="6"/>
      <c r="B283" s="6"/>
      <c r="C283" s="6"/>
      <c r="D283" s="6"/>
      <c r="E283" s="6"/>
      <c r="G283" s="6"/>
      <c r="H283" s="6"/>
    </row>
    <row r="284" ht="15.75" customHeight="1">
      <c r="A284" s="6"/>
      <c r="B284" s="6"/>
      <c r="C284" s="6"/>
      <c r="D284" s="6"/>
      <c r="E284" s="6"/>
      <c r="G284" s="6"/>
      <c r="H284" s="6"/>
    </row>
    <row r="285" ht="15.75" customHeight="1">
      <c r="A285" s="6"/>
      <c r="B285" s="6"/>
      <c r="C285" s="6"/>
      <c r="D285" s="6"/>
      <c r="E285" s="6"/>
      <c r="G285" s="6"/>
      <c r="H285" s="6"/>
    </row>
    <row r="286" ht="15.75" customHeight="1">
      <c r="A286" s="6"/>
      <c r="B286" s="6"/>
      <c r="C286" s="6"/>
      <c r="D286" s="6"/>
      <c r="E286" s="6"/>
      <c r="G286" s="6"/>
      <c r="H286" s="6"/>
    </row>
    <row r="287" ht="15.75" customHeight="1">
      <c r="A287" s="6"/>
      <c r="B287" s="6"/>
      <c r="C287" s="6"/>
      <c r="D287" s="6"/>
      <c r="E287" s="6"/>
      <c r="G287" s="6"/>
      <c r="H287" s="6"/>
    </row>
    <row r="288" ht="15.75" customHeight="1">
      <c r="A288" s="6"/>
      <c r="B288" s="6"/>
      <c r="C288" s="6"/>
      <c r="D288" s="6"/>
      <c r="E288" s="6"/>
      <c r="G288" s="6"/>
      <c r="H288" s="6"/>
    </row>
    <row r="289" ht="15.75" customHeight="1">
      <c r="A289" s="6"/>
      <c r="B289" s="6"/>
      <c r="C289" s="6"/>
      <c r="D289" s="6"/>
      <c r="E289" s="6"/>
      <c r="G289" s="6"/>
      <c r="H289" s="6"/>
    </row>
    <row r="290" ht="15.75" customHeight="1">
      <c r="A290" s="6"/>
      <c r="B290" s="6"/>
      <c r="C290" s="6"/>
      <c r="D290" s="6"/>
      <c r="E290" s="6"/>
      <c r="G290" s="6"/>
      <c r="H290" s="6"/>
    </row>
    <row r="291" ht="15.75" customHeight="1">
      <c r="A291" s="6"/>
      <c r="B291" s="6"/>
      <c r="C291" s="6"/>
      <c r="D291" s="6"/>
      <c r="E291" s="6"/>
      <c r="G291" s="6"/>
      <c r="H291" s="6"/>
    </row>
    <row r="292" ht="15.75" customHeight="1">
      <c r="A292" s="6"/>
      <c r="B292" s="6"/>
      <c r="C292" s="6"/>
      <c r="D292" s="6"/>
      <c r="E292" s="6"/>
      <c r="G292" s="6"/>
      <c r="H292" s="6"/>
    </row>
    <row r="293" ht="15.75" customHeight="1">
      <c r="A293" s="6"/>
      <c r="B293" s="6"/>
      <c r="C293" s="6"/>
      <c r="D293" s="6"/>
      <c r="E293" s="6"/>
      <c r="G293" s="6"/>
      <c r="H293" s="6"/>
    </row>
    <row r="294" ht="15.75" customHeight="1">
      <c r="A294" s="6"/>
      <c r="B294" s="6"/>
      <c r="C294" s="6"/>
      <c r="D294" s="6"/>
      <c r="E294" s="6"/>
      <c r="G294" s="6"/>
      <c r="H294" s="6"/>
    </row>
    <row r="295" ht="15.75" customHeight="1">
      <c r="A295" s="6"/>
      <c r="B295" s="6"/>
      <c r="C295" s="6"/>
      <c r="D295" s="6"/>
      <c r="E295" s="6"/>
      <c r="G295" s="6"/>
      <c r="H295" s="6"/>
    </row>
    <row r="296" ht="15.75" customHeight="1">
      <c r="A296" s="6"/>
      <c r="B296" s="6"/>
      <c r="C296" s="6"/>
      <c r="D296" s="6"/>
      <c r="E296" s="6"/>
      <c r="G296" s="6"/>
      <c r="H296" s="6"/>
    </row>
    <row r="297" ht="15.75" customHeight="1">
      <c r="A297" s="6"/>
      <c r="B297" s="6"/>
      <c r="C297" s="6"/>
      <c r="D297" s="6"/>
      <c r="E297" s="6"/>
      <c r="G297" s="6"/>
      <c r="H297" s="6"/>
    </row>
    <row r="298" ht="15.75" customHeight="1">
      <c r="A298" s="6"/>
      <c r="B298" s="6"/>
      <c r="C298" s="6"/>
      <c r="D298" s="6"/>
      <c r="E298" s="6"/>
      <c r="G298" s="6"/>
      <c r="H298" s="6"/>
    </row>
    <row r="299" ht="15.75" customHeight="1">
      <c r="A299" s="6"/>
      <c r="B299" s="6"/>
      <c r="C299" s="6"/>
      <c r="D299" s="6"/>
      <c r="E299" s="6"/>
      <c r="G299" s="6"/>
      <c r="H299" s="6"/>
    </row>
    <row r="300" ht="15.75" customHeight="1">
      <c r="A300" s="6"/>
      <c r="B300" s="6"/>
      <c r="C300" s="6"/>
      <c r="D300" s="6"/>
      <c r="E300" s="6"/>
      <c r="G300" s="6"/>
      <c r="H300" s="6"/>
    </row>
    <row r="301" ht="15.75" customHeight="1">
      <c r="A301" s="6"/>
      <c r="B301" s="6"/>
      <c r="C301" s="6"/>
      <c r="D301" s="6"/>
      <c r="E301" s="6"/>
      <c r="G301" s="6"/>
      <c r="H301" s="6"/>
    </row>
    <row r="302" ht="15.75" customHeight="1">
      <c r="A302" s="6"/>
      <c r="B302" s="6"/>
      <c r="C302" s="6"/>
      <c r="D302" s="6"/>
      <c r="E302" s="6"/>
      <c r="G302" s="6"/>
      <c r="H302" s="6"/>
    </row>
    <row r="303" ht="15.75" customHeight="1">
      <c r="A303" s="6"/>
      <c r="B303" s="6"/>
      <c r="C303" s="6"/>
      <c r="D303" s="6"/>
      <c r="E303" s="6"/>
      <c r="G303" s="6"/>
      <c r="H303" s="6"/>
    </row>
    <row r="304" ht="15.75" customHeight="1">
      <c r="A304" s="6"/>
      <c r="B304" s="6"/>
      <c r="C304" s="6"/>
      <c r="D304" s="6"/>
      <c r="E304" s="6"/>
      <c r="G304" s="6"/>
      <c r="H304" s="6"/>
    </row>
    <row r="305" ht="15.75" customHeight="1">
      <c r="A305" s="6"/>
      <c r="B305" s="6"/>
      <c r="C305" s="6"/>
      <c r="D305" s="6"/>
      <c r="E305" s="6"/>
      <c r="G305" s="6"/>
      <c r="H305" s="6"/>
    </row>
    <row r="306" ht="15.75" customHeight="1">
      <c r="A306" s="6"/>
      <c r="B306" s="6"/>
      <c r="C306" s="6"/>
      <c r="D306" s="6"/>
      <c r="E306" s="6"/>
      <c r="G306" s="6"/>
      <c r="H306" s="6"/>
    </row>
    <row r="307" ht="15.75" customHeight="1">
      <c r="A307" s="6"/>
      <c r="B307" s="6"/>
      <c r="C307" s="6"/>
      <c r="D307" s="6"/>
      <c r="E307" s="6"/>
      <c r="G307" s="6"/>
      <c r="H307" s="6"/>
    </row>
    <row r="308" ht="15.75" customHeight="1">
      <c r="A308" s="6"/>
      <c r="B308" s="6"/>
      <c r="C308" s="6"/>
      <c r="D308" s="6"/>
      <c r="E308" s="6"/>
      <c r="G308" s="6"/>
      <c r="H308" s="6"/>
    </row>
    <row r="309" ht="15.75" customHeight="1">
      <c r="A309" s="6"/>
      <c r="B309" s="6"/>
      <c r="C309" s="6"/>
      <c r="D309" s="6"/>
      <c r="E309" s="6"/>
      <c r="G309" s="6"/>
      <c r="H309" s="6"/>
    </row>
    <row r="310" ht="15.75" customHeight="1">
      <c r="A310" s="6"/>
      <c r="B310" s="6"/>
      <c r="C310" s="6"/>
      <c r="D310" s="6"/>
      <c r="E310" s="6"/>
      <c r="G310" s="6"/>
      <c r="H310" s="6"/>
    </row>
    <row r="311" ht="15.75" customHeight="1">
      <c r="A311" s="6"/>
      <c r="B311" s="6"/>
      <c r="C311" s="6"/>
      <c r="D311" s="6"/>
      <c r="E311" s="6"/>
      <c r="G311" s="6"/>
      <c r="H311" s="6"/>
    </row>
    <row r="312" ht="15.75" customHeight="1">
      <c r="A312" s="6"/>
      <c r="B312" s="6"/>
      <c r="C312" s="6"/>
      <c r="D312" s="6"/>
      <c r="E312" s="6"/>
      <c r="G312" s="6"/>
      <c r="H312" s="6"/>
    </row>
    <row r="313" ht="15.75" customHeight="1">
      <c r="A313" s="6"/>
      <c r="B313" s="6"/>
      <c r="C313" s="6"/>
      <c r="D313" s="6"/>
      <c r="E313" s="6"/>
      <c r="G313" s="6"/>
      <c r="H313" s="6"/>
    </row>
    <row r="314" ht="15.75" customHeight="1">
      <c r="A314" s="6"/>
      <c r="B314" s="6"/>
      <c r="C314" s="6"/>
      <c r="D314" s="6"/>
      <c r="E314" s="6"/>
      <c r="G314" s="6"/>
      <c r="H314" s="6"/>
    </row>
    <row r="315" ht="15.75" customHeight="1">
      <c r="A315" s="6"/>
      <c r="B315" s="6"/>
      <c r="C315" s="6"/>
      <c r="D315" s="6"/>
      <c r="E315" s="6"/>
      <c r="G315" s="6"/>
      <c r="H315" s="6"/>
    </row>
    <row r="316" ht="15.75" customHeight="1">
      <c r="A316" s="6"/>
      <c r="B316" s="6"/>
      <c r="C316" s="6"/>
      <c r="D316" s="6"/>
      <c r="E316" s="6"/>
      <c r="G316" s="6"/>
      <c r="H316" s="6"/>
    </row>
    <row r="317" ht="15.75" customHeight="1">
      <c r="A317" s="6"/>
      <c r="B317" s="6"/>
      <c r="C317" s="6"/>
      <c r="D317" s="6"/>
      <c r="E317" s="6"/>
      <c r="G317" s="6"/>
      <c r="H317" s="6"/>
    </row>
    <row r="318" ht="15.75" customHeight="1">
      <c r="A318" s="6"/>
      <c r="B318" s="6"/>
      <c r="C318" s="6"/>
      <c r="D318" s="6"/>
      <c r="E318" s="6"/>
      <c r="G318" s="6"/>
      <c r="H318" s="6"/>
    </row>
    <row r="319" ht="15.75" customHeight="1">
      <c r="A319" s="6"/>
      <c r="B319" s="6"/>
      <c r="C319" s="6"/>
      <c r="D319" s="6"/>
      <c r="E319" s="6"/>
      <c r="G319" s="6"/>
      <c r="H319" s="6"/>
    </row>
    <row r="320" ht="15.75" customHeight="1">
      <c r="A320" s="6"/>
      <c r="B320" s="6"/>
      <c r="C320" s="6"/>
      <c r="D320" s="6"/>
      <c r="E320" s="6"/>
      <c r="G320" s="6"/>
      <c r="H320" s="6"/>
    </row>
    <row r="321" ht="15.75" customHeight="1">
      <c r="A321" s="6"/>
      <c r="B321" s="6"/>
      <c r="C321" s="6"/>
      <c r="D321" s="6"/>
      <c r="E321" s="6"/>
      <c r="G321" s="6"/>
      <c r="H321" s="6"/>
    </row>
    <row r="322" ht="15.75" customHeight="1">
      <c r="A322" s="6"/>
      <c r="B322" s="6"/>
      <c r="C322" s="6"/>
      <c r="D322" s="6"/>
      <c r="E322" s="6"/>
      <c r="G322" s="6"/>
      <c r="H322" s="6"/>
    </row>
    <row r="323" ht="15.75" customHeight="1">
      <c r="A323" s="6"/>
      <c r="B323" s="6"/>
      <c r="C323" s="6"/>
      <c r="D323" s="6"/>
      <c r="E323" s="6"/>
      <c r="G323" s="6"/>
      <c r="H323" s="6"/>
    </row>
    <row r="324" ht="15.75" customHeight="1">
      <c r="A324" s="6"/>
      <c r="B324" s="6"/>
      <c r="C324" s="6"/>
      <c r="D324" s="6"/>
      <c r="E324" s="6"/>
      <c r="G324" s="6"/>
      <c r="H324" s="6"/>
    </row>
    <row r="325" ht="15.75" customHeight="1">
      <c r="A325" s="6"/>
      <c r="B325" s="6"/>
      <c r="C325" s="6"/>
      <c r="D325" s="6"/>
      <c r="E325" s="6"/>
      <c r="G325" s="6"/>
      <c r="H325" s="6"/>
    </row>
    <row r="326" ht="15.75" customHeight="1">
      <c r="A326" s="6"/>
      <c r="B326" s="6"/>
      <c r="C326" s="6"/>
      <c r="D326" s="6"/>
      <c r="E326" s="6"/>
      <c r="G326" s="6"/>
      <c r="H326" s="6"/>
    </row>
    <row r="327" ht="15.75" customHeight="1">
      <c r="A327" s="6"/>
      <c r="B327" s="6"/>
      <c r="C327" s="6"/>
      <c r="D327" s="6"/>
      <c r="E327" s="6"/>
      <c r="G327" s="6"/>
      <c r="H327" s="6"/>
    </row>
    <row r="328" ht="15.75" customHeight="1">
      <c r="A328" s="6"/>
      <c r="B328" s="6"/>
      <c r="C328" s="6"/>
      <c r="D328" s="6"/>
      <c r="E328" s="6"/>
      <c r="G328" s="6"/>
      <c r="H328" s="6"/>
    </row>
    <row r="329" ht="15.75" customHeight="1">
      <c r="A329" s="6"/>
      <c r="B329" s="6"/>
      <c r="C329" s="6"/>
      <c r="D329" s="6"/>
      <c r="E329" s="6"/>
      <c r="G329" s="6"/>
      <c r="H329" s="6"/>
    </row>
    <row r="330" ht="15.75" customHeight="1">
      <c r="A330" s="6"/>
      <c r="B330" s="6"/>
      <c r="C330" s="6"/>
      <c r="D330" s="6"/>
      <c r="E330" s="6"/>
      <c r="G330" s="6"/>
      <c r="H330" s="6"/>
    </row>
    <row r="331" ht="15.75" customHeight="1">
      <c r="A331" s="6"/>
      <c r="B331" s="6"/>
      <c r="C331" s="6"/>
      <c r="D331" s="6"/>
      <c r="E331" s="6"/>
      <c r="G331" s="6"/>
      <c r="H331" s="6"/>
    </row>
    <row r="332" ht="15.75" customHeight="1">
      <c r="A332" s="6"/>
      <c r="B332" s="6"/>
      <c r="C332" s="6"/>
      <c r="D332" s="6"/>
      <c r="E332" s="6"/>
      <c r="G332" s="6"/>
      <c r="H332" s="6"/>
    </row>
    <row r="333" ht="15.75" customHeight="1">
      <c r="A333" s="6"/>
      <c r="B333" s="6"/>
      <c r="C333" s="6"/>
      <c r="D333" s="6"/>
      <c r="E333" s="6"/>
      <c r="G333" s="6"/>
      <c r="H333" s="6"/>
    </row>
    <row r="334" ht="15.75" customHeight="1">
      <c r="A334" s="6"/>
      <c r="B334" s="6"/>
      <c r="C334" s="6"/>
      <c r="D334" s="6"/>
      <c r="E334" s="6"/>
      <c r="G334" s="6"/>
      <c r="H334" s="6"/>
    </row>
    <row r="335" ht="15.75" customHeight="1">
      <c r="A335" s="6"/>
      <c r="B335" s="6"/>
      <c r="C335" s="6"/>
      <c r="D335" s="6"/>
      <c r="E335" s="6"/>
      <c r="G335" s="6"/>
      <c r="H335" s="6"/>
    </row>
    <row r="336" ht="15.75" customHeight="1">
      <c r="A336" s="6"/>
      <c r="B336" s="6"/>
      <c r="C336" s="6"/>
      <c r="D336" s="6"/>
      <c r="E336" s="6"/>
      <c r="G336" s="6"/>
      <c r="H336" s="6"/>
    </row>
    <row r="337" ht="15.75" customHeight="1">
      <c r="A337" s="6"/>
      <c r="B337" s="6"/>
      <c r="C337" s="6"/>
      <c r="D337" s="6"/>
      <c r="E337" s="6"/>
      <c r="G337" s="6"/>
      <c r="H337" s="6"/>
    </row>
    <row r="338" ht="15.75" customHeight="1">
      <c r="A338" s="6"/>
      <c r="B338" s="6"/>
      <c r="C338" s="6"/>
      <c r="D338" s="6"/>
      <c r="E338" s="6"/>
      <c r="G338" s="6"/>
      <c r="H338" s="6"/>
    </row>
    <row r="339" ht="15.75" customHeight="1">
      <c r="A339" s="6"/>
      <c r="B339" s="6"/>
      <c r="C339" s="6"/>
      <c r="D339" s="6"/>
      <c r="E339" s="6"/>
      <c r="G339" s="6"/>
      <c r="H339" s="6"/>
    </row>
    <row r="340" ht="15.75" customHeight="1">
      <c r="A340" s="6"/>
      <c r="B340" s="6"/>
      <c r="C340" s="6"/>
      <c r="D340" s="6"/>
      <c r="E340" s="6"/>
      <c r="G340" s="6"/>
      <c r="H340" s="6"/>
    </row>
    <row r="341" ht="15.75" customHeight="1">
      <c r="A341" s="6"/>
      <c r="B341" s="6"/>
      <c r="C341" s="6"/>
      <c r="D341" s="6"/>
      <c r="E341" s="6"/>
      <c r="G341" s="6"/>
      <c r="H341" s="6"/>
    </row>
    <row r="342" ht="15.75" customHeight="1">
      <c r="A342" s="6"/>
      <c r="B342" s="6"/>
      <c r="C342" s="6"/>
      <c r="D342" s="6"/>
      <c r="E342" s="6"/>
      <c r="G342" s="6"/>
      <c r="H342" s="6"/>
    </row>
    <row r="343" ht="15.75" customHeight="1">
      <c r="A343" s="6"/>
      <c r="B343" s="6"/>
      <c r="C343" s="6"/>
      <c r="D343" s="6"/>
      <c r="E343" s="6"/>
      <c r="G343" s="6"/>
      <c r="H343" s="6"/>
    </row>
    <row r="344" ht="15.75" customHeight="1">
      <c r="A344" s="6"/>
      <c r="B344" s="6"/>
      <c r="C344" s="6"/>
      <c r="D344" s="6"/>
      <c r="E344" s="6"/>
      <c r="G344" s="6"/>
      <c r="H344" s="6"/>
    </row>
    <row r="345" ht="15.75" customHeight="1">
      <c r="A345" s="6"/>
      <c r="B345" s="6"/>
      <c r="C345" s="6"/>
      <c r="D345" s="6"/>
      <c r="E345" s="6"/>
      <c r="G345" s="6"/>
      <c r="H345" s="6"/>
    </row>
    <row r="346" ht="15.75" customHeight="1">
      <c r="A346" s="6"/>
      <c r="B346" s="6"/>
      <c r="C346" s="6"/>
      <c r="D346" s="6"/>
      <c r="E346" s="6"/>
      <c r="G346" s="6"/>
      <c r="H346" s="6"/>
    </row>
    <row r="347" ht="15.75" customHeight="1">
      <c r="A347" s="6"/>
      <c r="B347" s="6"/>
      <c r="C347" s="6"/>
      <c r="D347" s="6"/>
      <c r="E347" s="6"/>
      <c r="G347" s="6"/>
      <c r="H347" s="6"/>
    </row>
    <row r="348" ht="15.75" customHeight="1">
      <c r="A348" s="6"/>
      <c r="B348" s="6"/>
      <c r="C348" s="6"/>
      <c r="D348" s="6"/>
      <c r="E348" s="6"/>
      <c r="G348" s="6"/>
      <c r="H348" s="6"/>
    </row>
    <row r="349" ht="15.75" customHeight="1">
      <c r="A349" s="6"/>
      <c r="B349" s="6"/>
      <c r="C349" s="6"/>
      <c r="D349" s="6"/>
      <c r="E349" s="6"/>
      <c r="G349" s="6"/>
      <c r="H349" s="6"/>
    </row>
    <row r="350" ht="15.75" customHeight="1">
      <c r="A350" s="6"/>
      <c r="B350" s="6"/>
      <c r="C350" s="6"/>
      <c r="D350" s="6"/>
      <c r="E350" s="6"/>
      <c r="G350" s="6"/>
      <c r="H350" s="6"/>
    </row>
    <row r="351" ht="15.75" customHeight="1">
      <c r="A351" s="6"/>
      <c r="B351" s="6"/>
      <c r="C351" s="6"/>
      <c r="D351" s="6"/>
      <c r="E351" s="6"/>
      <c r="G351" s="6"/>
      <c r="H351" s="6"/>
    </row>
    <row r="352" ht="15.75" customHeight="1">
      <c r="A352" s="6"/>
      <c r="B352" s="6"/>
      <c r="C352" s="6"/>
      <c r="D352" s="6"/>
      <c r="E352" s="6"/>
      <c r="G352" s="6"/>
      <c r="H352" s="6"/>
    </row>
    <row r="353" ht="15.75" customHeight="1">
      <c r="A353" s="6"/>
      <c r="B353" s="6"/>
      <c r="C353" s="6"/>
      <c r="D353" s="6"/>
      <c r="E353" s="6"/>
      <c r="G353" s="6"/>
      <c r="H353" s="6"/>
    </row>
    <row r="354" ht="15.75" customHeight="1">
      <c r="A354" s="6"/>
      <c r="B354" s="6"/>
      <c r="C354" s="6"/>
      <c r="D354" s="6"/>
      <c r="E354" s="6"/>
      <c r="G354" s="6"/>
      <c r="H354" s="6"/>
    </row>
    <row r="355" ht="15.75" customHeight="1">
      <c r="A355" s="6"/>
      <c r="B355" s="6"/>
      <c r="C355" s="6"/>
      <c r="D355" s="6"/>
      <c r="E355" s="6"/>
      <c r="G355" s="6"/>
      <c r="H355" s="6"/>
    </row>
    <row r="356" ht="15.75" customHeight="1">
      <c r="A356" s="6"/>
      <c r="B356" s="6"/>
      <c r="C356" s="6"/>
      <c r="D356" s="6"/>
      <c r="E356" s="6"/>
      <c r="G356" s="6"/>
      <c r="H356" s="6"/>
    </row>
    <row r="357" ht="15.75" customHeight="1">
      <c r="A357" s="6"/>
      <c r="B357" s="6"/>
      <c r="C357" s="6"/>
      <c r="D357" s="6"/>
      <c r="E357" s="6"/>
      <c r="G357" s="6"/>
      <c r="H357" s="6"/>
    </row>
    <row r="358" ht="15.75" customHeight="1">
      <c r="A358" s="6"/>
      <c r="B358" s="6"/>
      <c r="C358" s="6"/>
      <c r="D358" s="6"/>
      <c r="E358" s="6"/>
      <c r="G358" s="6"/>
      <c r="H358" s="6"/>
    </row>
    <row r="359" ht="15.75" customHeight="1">
      <c r="A359" s="6"/>
      <c r="B359" s="6"/>
      <c r="C359" s="6"/>
      <c r="D359" s="6"/>
      <c r="E359" s="6"/>
      <c r="G359" s="6"/>
      <c r="H359" s="6"/>
    </row>
    <row r="360" ht="15.75" customHeight="1">
      <c r="A360" s="6"/>
      <c r="B360" s="6"/>
      <c r="C360" s="6"/>
      <c r="D360" s="6"/>
      <c r="E360" s="6"/>
      <c r="G360" s="6"/>
      <c r="H360" s="6"/>
    </row>
    <row r="361" ht="15.75" customHeight="1">
      <c r="A361" s="6"/>
      <c r="B361" s="6"/>
      <c r="C361" s="6"/>
      <c r="D361" s="6"/>
      <c r="E361" s="6"/>
      <c r="G361" s="6"/>
      <c r="H361" s="6"/>
    </row>
    <row r="362" ht="15.75" customHeight="1">
      <c r="A362" s="6"/>
      <c r="B362" s="6"/>
      <c r="C362" s="6"/>
      <c r="D362" s="6"/>
      <c r="E362" s="6"/>
      <c r="G362" s="6"/>
      <c r="H362" s="6"/>
    </row>
    <row r="363" ht="15.75" customHeight="1">
      <c r="A363" s="6"/>
      <c r="B363" s="6"/>
      <c r="C363" s="6"/>
      <c r="D363" s="6"/>
      <c r="E363" s="6"/>
      <c r="G363" s="6"/>
      <c r="H363" s="6"/>
    </row>
    <row r="364" ht="15.75" customHeight="1">
      <c r="A364" s="6"/>
      <c r="B364" s="6"/>
      <c r="C364" s="6"/>
      <c r="D364" s="6"/>
      <c r="E364" s="6"/>
      <c r="G364" s="6"/>
      <c r="H364" s="6"/>
    </row>
    <row r="365" ht="15.75" customHeight="1">
      <c r="A365" s="6"/>
      <c r="B365" s="6"/>
      <c r="C365" s="6"/>
      <c r="D365" s="6"/>
      <c r="E365" s="6"/>
      <c r="G365" s="6"/>
      <c r="H365" s="6"/>
    </row>
    <row r="366" ht="15.75" customHeight="1">
      <c r="A366" s="6"/>
      <c r="B366" s="6"/>
      <c r="C366" s="6"/>
      <c r="D366" s="6"/>
      <c r="E366" s="6"/>
      <c r="G366" s="6"/>
      <c r="H366" s="6"/>
    </row>
    <row r="367" ht="15.75" customHeight="1">
      <c r="A367" s="6"/>
      <c r="B367" s="6"/>
      <c r="C367" s="6"/>
      <c r="D367" s="6"/>
      <c r="E367" s="6"/>
      <c r="G367" s="6"/>
      <c r="H367" s="6"/>
    </row>
    <row r="368" ht="15.75" customHeight="1">
      <c r="A368" s="6"/>
      <c r="B368" s="6"/>
      <c r="C368" s="6"/>
      <c r="D368" s="6"/>
      <c r="E368" s="6"/>
      <c r="G368" s="6"/>
      <c r="H368" s="6"/>
    </row>
    <row r="369" ht="15.75" customHeight="1">
      <c r="A369" s="6"/>
      <c r="B369" s="6"/>
      <c r="C369" s="6"/>
      <c r="D369" s="6"/>
      <c r="E369" s="6"/>
      <c r="G369" s="6"/>
      <c r="H369" s="6"/>
    </row>
    <row r="370" ht="15.75" customHeight="1">
      <c r="A370" s="6"/>
      <c r="B370" s="6"/>
      <c r="C370" s="6"/>
      <c r="D370" s="6"/>
      <c r="E370" s="6"/>
      <c r="G370" s="6"/>
      <c r="H370" s="6"/>
    </row>
    <row r="371" ht="15.75" customHeight="1">
      <c r="A371" s="6"/>
      <c r="B371" s="6"/>
      <c r="C371" s="6"/>
      <c r="D371" s="6"/>
      <c r="E371" s="6"/>
      <c r="G371" s="6"/>
      <c r="H371" s="6"/>
    </row>
    <row r="372" ht="15.75" customHeight="1">
      <c r="A372" s="6"/>
      <c r="B372" s="6"/>
      <c r="C372" s="6"/>
      <c r="D372" s="6"/>
      <c r="E372" s="6"/>
      <c r="G372" s="6"/>
      <c r="H372" s="6"/>
    </row>
    <row r="373" ht="15.75" customHeight="1">
      <c r="A373" s="6"/>
      <c r="B373" s="6"/>
      <c r="C373" s="6"/>
      <c r="D373" s="6"/>
      <c r="E373" s="6"/>
      <c r="G373" s="6"/>
      <c r="H373" s="6"/>
    </row>
    <row r="374" ht="15.75" customHeight="1">
      <c r="A374" s="6"/>
      <c r="B374" s="6"/>
      <c r="C374" s="6"/>
      <c r="D374" s="6"/>
      <c r="E374" s="6"/>
      <c r="G374" s="6"/>
      <c r="H374" s="6"/>
    </row>
    <row r="375" ht="15.75" customHeight="1">
      <c r="A375" s="6"/>
      <c r="B375" s="6"/>
      <c r="C375" s="6"/>
      <c r="D375" s="6"/>
      <c r="E375" s="6"/>
      <c r="G375" s="6"/>
      <c r="H375" s="6"/>
    </row>
    <row r="376" ht="15.75" customHeight="1">
      <c r="A376" s="6"/>
      <c r="B376" s="6"/>
      <c r="C376" s="6"/>
      <c r="D376" s="6"/>
      <c r="E376" s="6"/>
      <c r="G376" s="6"/>
      <c r="H376" s="6"/>
    </row>
    <row r="377" ht="15.75" customHeight="1">
      <c r="A377" s="6"/>
      <c r="B377" s="6"/>
      <c r="C377" s="6"/>
      <c r="D377" s="6"/>
      <c r="E377" s="6"/>
      <c r="G377" s="6"/>
      <c r="H377" s="6"/>
    </row>
    <row r="378" ht="15.75" customHeight="1">
      <c r="A378" s="6"/>
      <c r="B378" s="6"/>
      <c r="C378" s="6"/>
      <c r="D378" s="6"/>
      <c r="E378" s="6"/>
      <c r="G378" s="6"/>
      <c r="H378" s="6"/>
    </row>
    <row r="379" ht="15.75" customHeight="1">
      <c r="A379" s="6"/>
      <c r="B379" s="6"/>
      <c r="C379" s="6"/>
      <c r="D379" s="6"/>
      <c r="E379" s="6"/>
      <c r="G379" s="6"/>
      <c r="H379" s="6"/>
    </row>
    <row r="380" ht="15.75" customHeight="1">
      <c r="A380" s="6"/>
      <c r="B380" s="6"/>
      <c r="C380" s="6"/>
      <c r="D380" s="6"/>
      <c r="E380" s="6"/>
      <c r="G380" s="6"/>
      <c r="H380" s="6"/>
    </row>
    <row r="381" ht="15.75" customHeight="1">
      <c r="A381" s="6"/>
      <c r="B381" s="6"/>
      <c r="C381" s="6"/>
      <c r="D381" s="6"/>
      <c r="E381" s="6"/>
      <c r="G381" s="6"/>
      <c r="H381" s="6"/>
    </row>
    <row r="382" ht="15.75" customHeight="1">
      <c r="A382" s="6"/>
      <c r="B382" s="6"/>
      <c r="C382" s="6"/>
      <c r="D382" s="6"/>
      <c r="E382" s="6"/>
      <c r="G382" s="6"/>
      <c r="H382" s="6"/>
    </row>
    <row r="383" ht="15.75" customHeight="1">
      <c r="A383" s="6"/>
      <c r="B383" s="6"/>
      <c r="C383" s="6"/>
      <c r="D383" s="6"/>
      <c r="E383" s="6"/>
      <c r="G383" s="6"/>
      <c r="H383" s="6"/>
    </row>
    <row r="384" ht="15.75" customHeight="1">
      <c r="A384" s="6"/>
      <c r="B384" s="6"/>
      <c r="C384" s="6"/>
      <c r="D384" s="6"/>
      <c r="E384" s="6"/>
      <c r="G384" s="6"/>
      <c r="H384" s="6"/>
    </row>
    <row r="385" ht="15.75" customHeight="1">
      <c r="A385" s="6"/>
      <c r="B385" s="6"/>
      <c r="C385" s="6"/>
      <c r="D385" s="6"/>
      <c r="E385" s="6"/>
      <c r="G385" s="6"/>
      <c r="H385" s="6"/>
    </row>
    <row r="386" ht="15.75" customHeight="1">
      <c r="A386" s="6"/>
      <c r="B386" s="6"/>
      <c r="C386" s="6"/>
      <c r="D386" s="6"/>
      <c r="E386" s="6"/>
      <c r="G386" s="6"/>
      <c r="H386" s="6"/>
    </row>
    <row r="387" ht="15.75" customHeight="1">
      <c r="A387" s="6"/>
      <c r="B387" s="6"/>
      <c r="C387" s="6"/>
      <c r="D387" s="6"/>
      <c r="E387" s="6"/>
      <c r="G387" s="6"/>
      <c r="H387" s="6"/>
    </row>
    <row r="388" ht="15.75" customHeight="1">
      <c r="A388" s="6"/>
      <c r="B388" s="6"/>
      <c r="C388" s="6"/>
      <c r="D388" s="6"/>
      <c r="E388" s="6"/>
      <c r="G388" s="6"/>
      <c r="H388" s="6"/>
    </row>
    <row r="389" ht="15.75" customHeight="1">
      <c r="A389" s="6"/>
      <c r="B389" s="6"/>
      <c r="C389" s="6"/>
      <c r="D389" s="6"/>
      <c r="E389" s="6"/>
      <c r="G389" s="6"/>
      <c r="H389" s="6"/>
    </row>
    <row r="390" ht="15.75" customHeight="1">
      <c r="A390" s="6"/>
      <c r="B390" s="6"/>
      <c r="C390" s="6"/>
      <c r="D390" s="6"/>
      <c r="E390" s="6"/>
      <c r="G390" s="6"/>
      <c r="H390" s="6"/>
    </row>
    <row r="391" ht="15.75" customHeight="1">
      <c r="A391" s="6"/>
      <c r="B391" s="6"/>
      <c r="C391" s="6"/>
      <c r="D391" s="6"/>
      <c r="E391" s="6"/>
      <c r="G391" s="6"/>
      <c r="H391" s="6"/>
    </row>
    <row r="392" ht="15.75" customHeight="1">
      <c r="A392" s="6"/>
      <c r="B392" s="6"/>
      <c r="C392" s="6"/>
      <c r="D392" s="6"/>
      <c r="E392" s="6"/>
      <c r="G392" s="6"/>
      <c r="H392" s="6"/>
    </row>
    <row r="393" ht="15.75" customHeight="1">
      <c r="A393" s="6"/>
      <c r="B393" s="6"/>
      <c r="C393" s="6"/>
      <c r="D393" s="6"/>
      <c r="E393" s="6"/>
      <c r="G393" s="6"/>
      <c r="H393" s="6"/>
    </row>
    <row r="394" ht="15.75" customHeight="1">
      <c r="A394" s="6"/>
      <c r="B394" s="6"/>
      <c r="C394" s="6"/>
      <c r="D394" s="6"/>
      <c r="E394" s="6"/>
      <c r="G394" s="6"/>
      <c r="H394" s="6"/>
    </row>
    <row r="395" ht="15.75" customHeight="1">
      <c r="A395" s="6"/>
      <c r="B395" s="6"/>
      <c r="C395" s="6"/>
      <c r="D395" s="6"/>
      <c r="E395" s="6"/>
      <c r="G395" s="6"/>
      <c r="H395" s="6"/>
    </row>
    <row r="396" ht="15.75" customHeight="1">
      <c r="A396" s="6"/>
      <c r="B396" s="6"/>
      <c r="C396" s="6"/>
      <c r="D396" s="6"/>
      <c r="E396" s="6"/>
      <c r="G396" s="6"/>
      <c r="H396" s="6"/>
    </row>
    <row r="397" ht="15.75" customHeight="1">
      <c r="A397" s="6"/>
      <c r="B397" s="6"/>
      <c r="C397" s="6"/>
      <c r="D397" s="6"/>
      <c r="E397" s="6"/>
      <c r="G397" s="6"/>
      <c r="H397" s="6"/>
    </row>
    <row r="398" ht="15.75" customHeight="1">
      <c r="A398" s="6"/>
      <c r="B398" s="6"/>
      <c r="C398" s="6"/>
      <c r="D398" s="6"/>
      <c r="E398" s="6"/>
      <c r="G398" s="6"/>
      <c r="H398" s="6"/>
    </row>
    <row r="399" ht="15.75" customHeight="1">
      <c r="A399" s="6"/>
      <c r="B399" s="6"/>
      <c r="C399" s="6"/>
      <c r="D399" s="6"/>
      <c r="E399" s="6"/>
      <c r="G399" s="6"/>
      <c r="H399" s="6"/>
    </row>
    <row r="400" ht="15.75" customHeight="1">
      <c r="A400" s="6"/>
      <c r="B400" s="6"/>
      <c r="C400" s="6"/>
      <c r="D400" s="6"/>
      <c r="E400" s="6"/>
      <c r="G400" s="6"/>
      <c r="H400" s="6"/>
    </row>
    <row r="401" ht="15.75" customHeight="1">
      <c r="A401" s="6"/>
      <c r="B401" s="6"/>
      <c r="C401" s="6"/>
      <c r="D401" s="6"/>
      <c r="E401" s="6"/>
      <c r="G401" s="6"/>
      <c r="H401" s="6"/>
    </row>
    <row r="402" ht="15.75" customHeight="1">
      <c r="A402" s="6"/>
      <c r="B402" s="6"/>
      <c r="C402" s="6"/>
      <c r="D402" s="6"/>
      <c r="E402" s="6"/>
      <c r="G402" s="6"/>
      <c r="H402" s="6"/>
    </row>
    <row r="403" ht="15.75" customHeight="1">
      <c r="A403" s="6"/>
      <c r="B403" s="6"/>
      <c r="C403" s="6"/>
      <c r="D403" s="6"/>
      <c r="E403" s="6"/>
      <c r="G403" s="6"/>
      <c r="H403" s="6"/>
    </row>
    <row r="404" ht="15.75" customHeight="1">
      <c r="A404" s="6"/>
      <c r="B404" s="6"/>
      <c r="C404" s="6"/>
      <c r="D404" s="6"/>
      <c r="E404" s="6"/>
      <c r="G404" s="6"/>
      <c r="H404" s="6"/>
    </row>
    <row r="405" ht="15.75" customHeight="1">
      <c r="A405" s="6"/>
      <c r="B405" s="6"/>
      <c r="C405" s="6"/>
      <c r="D405" s="6"/>
      <c r="E405" s="6"/>
      <c r="G405" s="6"/>
      <c r="H405" s="6"/>
    </row>
    <row r="406" ht="15.75" customHeight="1">
      <c r="A406" s="6"/>
      <c r="B406" s="6"/>
      <c r="C406" s="6"/>
      <c r="D406" s="6"/>
      <c r="E406" s="6"/>
      <c r="G406" s="6"/>
      <c r="H406" s="6"/>
    </row>
    <row r="407" ht="15.75" customHeight="1">
      <c r="A407" s="6"/>
      <c r="B407" s="6"/>
      <c r="C407" s="6"/>
      <c r="D407" s="6"/>
      <c r="E407" s="6"/>
      <c r="G407" s="6"/>
      <c r="H407" s="6"/>
    </row>
    <row r="408" ht="15.75" customHeight="1">
      <c r="A408" s="6"/>
      <c r="B408" s="6"/>
      <c r="C408" s="6"/>
      <c r="D408" s="6"/>
      <c r="E408" s="6"/>
      <c r="G408" s="6"/>
      <c r="H408" s="6"/>
    </row>
    <row r="409" ht="15.75" customHeight="1">
      <c r="A409" s="6"/>
      <c r="B409" s="6"/>
      <c r="C409" s="6"/>
      <c r="D409" s="6"/>
      <c r="E409" s="6"/>
      <c r="G409" s="6"/>
      <c r="H409" s="6"/>
    </row>
    <row r="410" ht="15.75" customHeight="1">
      <c r="A410" s="6"/>
      <c r="B410" s="6"/>
      <c r="C410" s="6"/>
      <c r="D410" s="6"/>
      <c r="E410" s="6"/>
      <c r="G410" s="6"/>
      <c r="H410" s="6"/>
    </row>
    <row r="411" ht="15.75" customHeight="1">
      <c r="A411" s="6"/>
      <c r="B411" s="6"/>
      <c r="C411" s="6"/>
      <c r="D411" s="6"/>
      <c r="E411" s="6"/>
      <c r="G411" s="6"/>
      <c r="H411" s="6"/>
    </row>
    <row r="412" ht="15.75" customHeight="1">
      <c r="A412" s="6"/>
      <c r="B412" s="6"/>
      <c r="C412" s="6"/>
      <c r="D412" s="6"/>
      <c r="E412" s="6"/>
      <c r="G412" s="6"/>
      <c r="H412" s="6"/>
    </row>
    <row r="413" ht="15.75" customHeight="1">
      <c r="A413" s="6"/>
      <c r="B413" s="6"/>
      <c r="C413" s="6"/>
      <c r="D413" s="6"/>
      <c r="E413" s="6"/>
      <c r="G413" s="6"/>
      <c r="H413" s="6"/>
    </row>
    <row r="414" ht="15.75" customHeight="1">
      <c r="A414" s="6"/>
      <c r="B414" s="6"/>
      <c r="C414" s="6"/>
      <c r="D414" s="6"/>
      <c r="E414" s="6"/>
      <c r="G414" s="6"/>
      <c r="H414" s="6"/>
    </row>
    <row r="415" ht="15.75" customHeight="1">
      <c r="A415" s="6"/>
      <c r="B415" s="6"/>
      <c r="C415" s="6"/>
      <c r="D415" s="6"/>
      <c r="E415" s="6"/>
      <c r="G415" s="6"/>
      <c r="H415" s="6"/>
    </row>
    <row r="416" ht="15.75" customHeight="1">
      <c r="A416" s="6"/>
      <c r="B416" s="6"/>
      <c r="C416" s="6"/>
      <c r="D416" s="6"/>
      <c r="E416" s="6"/>
      <c r="G416" s="6"/>
      <c r="H416" s="6"/>
    </row>
    <row r="417" ht="15.75" customHeight="1">
      <c r="A417" s="6"/>
      <c r="B417" s="6"/>
      <c r="C417" s="6"/>
      <c r="D417" s="6"/>
      <c r="E417" s="6"/>
      <c r="G417" s="6"/>
      <c r="H417" s="6"/>
    </row>
    <row r="418" ht="15.75" customHeight="1">
      <c r="A418" s="6"/>
      <c r="B418" s="6"/>
      <c r="C418" s="6"/>
      <c r="D418" s="6"/>
      <c r="E418" s="6"/>
      <c r="G418" s="6"/>
      <c r="H418" s="6"/>
    </row>
    <row r="419" ht="15.75" customHeight="1">
      <c r="A419" s="6"/>
      <c r="B419" s="6"/>
      <c r="C419" s="6"/>
      <c r="D419" s="6"/>
      <c r="E419" s="6"/>
      <c r="G419" s="6"/>
      <c r="H419" s="6"/>
    </row>
    <row r="420" ht="15.75" customHeight="1">
      <c r="A420" s="6"/>
      <c r="B420" s="6"/>
      <c r="C420" s="6"/>
      <c r="D420" s="6"/>
      <c r="E420" s="6"/>
      <c r="G420" s="6"/>
      <c r="H420" s="6"/>
    </row>
    <row r="421" ht="15.75" customHeight="1">
      <c r="A421" s="6"/>
      <c r="B421" s="6"/>
      <c r="C421" s="6"/>
      <c r="D421" s="6"/>
      <c r="E421" s="6"/>
      <c r="G421" s="6"/>
      <c r="H421" s="6"/>
    </row>
    <row r="422" ht="15.75" customHeight="1">
      <c r="A422" s="6"/>
      <c r="B422" s="6"/>
      <c r="C422" s="6"/>
      <c r="D422" s="6"/>
      <c r="E422" s="6"/>
      <c r="G422" s="6"/>
      <c r="H422" s="6"/>
    </row>
    <row r="423" ht="15.75" customHeight="1">
      <c r="A423" s="6"/>
      <c r="B423" s="6"/>
      <c r="C423" s="6"/>
      <c r="D423" s="6"/>
      <c r="E423" s="6"/>
      <c r="G423" s="6"/>
      <c r="H423" s="6"/>
    </row>
    <row r="424" ht="15.75" customHeight="1">
      <c r="A424" s="6"/>
      <c r="B424" s="6"/>
      <c r="C424" s="6"/>
      <c r="D424" s="6"/>
      <c r="E424" s="6"/>
      <c r="G424" s="6"/>
      <c r="H424" s="6"/>
    </row>
    <row r="425" ht="15.75" customHeight="1">
      <c r="A425" s="6"/>
      <c r="B425" s="6"/>
      <c r="C425" s="6"/>
      <c r="D425" s="6"/>
      <c r="E425" s="6"/>
      <c r="G425" s="6"/>
      <c r="H425" s="6"/>
    </row>
    <row r="426" ht="15.75" customHeight="1">
      <c r="A426" s="6"/>
      <c r="B426" s="6"/>
      <c r="C426" s="6"/>
      <c r="D426" s="6"/>
      <c r="E426" s="6"/>
      <c r="G426" s="6"/>
      <c r="H426" s="6"/>
    </row>
    <row r="427" ht="15.75" customHeight="1">
      <c r="A427" s="6"/>
      <c r="B427" s="6"/>
      <c r="C427" s="6"/>
      <c r="D427" s="6"/>
      <c r="E427" s="6"/>
      <c r="G427" s="6"/>
      <c r="H427" s="6"/>
    </row>
    <row r="428" ht="15.75" customHeight="1">
      <c r="A428" s="6"/>
      <c r="B428" s="6"/>
      <c r="C428" s="6"/>
      <c r="D428" s="6"/>
      <c r="E428" s="6"/>
      <c r="G428" s="6"/>
      <c r="H428" s="6"/>
    </row>
    <row r="429" ht="15.75" customHeight="1">
      <c r="A429" s="6"/>
      <c r="B429" s="6"/>
      <c r="C429" s="6"/>
      <c r="D429" s="6"/>
      <c r="E429" s="6"/>
      <c r="G429" s="6"/>
      <c r="H429" s="6"/>
    </row>
    <row r="430" ht="15.75" customHeight="1">
      <c r="A430" s="6"/>
      <c r="B430" s="6"/>
      <c r="C430" s="6"/>
      <c r="D430" s="6"/>
      <c r="E430" s="6"/>
      <c r="G430" s="6"/>
      <c r="H430" s="6"/>
    </row>
    <row r="431" ht="15.75" customHeight="1">
      <c r="A431" s="6"/>
      <c r="B431" s="6"/>
      <c r="C431" s="6"/>
      <c r="D431" s="6"/>
      <c r="E431" s="6"/>
      <c r="G431" s="6"/>
      <c r="H431" s="6"/>
    </row>
    <row r="432" ht="15.75" customHeight="1">
      <c r="A432" s="6"/>
      <c r="B432" s="6"/>
      <c r="C432" s="6"/>
      <c r="D432" s="6"/>
      <c r="E432" s="6"/>
      <c r="G432" s="6"/>
      <c r="H432" s="6"/>
    </row>
    <row r="433" ht="15.75" customHeight="1">
      <c r="A433" s="6"/>
      <c r="B433" s="6"/>
      <c r="C433" s="6"/>
      <c r="D433" s="6"/>
      <c r="E433" s="6"/>
      <c r="G433" s="6"/>
      <c r="H433" s="6"/>
    </row>
    <row r="434" ht="15.75" customHeight="1">
      <c r="A434" s="6"/>
      <c r="B434" s="6"/>
      <c r="C434" s="6"/>
      <c r="D434" s="6"/>
      <c r="E434" s="6"/>
      <c r="G434" s="6"/>
      <c r="H434" s="6"/>
    </row>
    <row r="435" ht="15.75" customHeight="1">
      <c r="A435" s="6"/>
      <c r="B435" s="6"/>
      <c r="C435" s="6"/>
      <c r="D435" s="6"/>
      <c r="E435" s="6"/>
      <c r="G435" s="6"/>
      <c r="H435" s="6"/>
    </row>
    <row r="436" ht="15.75" customHeight="1">
      <c r="A436" s="6"/>
      <c r="B436" s="6"/>
      <c r="C436" s="6"/>
      <c r="D436" s="6"/>
      <c r="E436" s="6"/>
      <c r="G436" s="6"/>
      <c r="H436" s="6"/>
    </row>
    <row r="437" ht="15.75" customHeight="1">
      <c r="A437" s="6"/>
      <c r="B437" s="6"/>
      <c r="C437" s="6"/>
      <c r="D437" s="6"/>
      <c r="E437" s="6"/>
      <c r="G437" s="6"/>
      <c r="H437" s="6"/>
    </row>
    <row r="438" ht="15.75" customHeight="1">
      <c r="A438" s="6"/>
      <c r="B438" s="6"/>
      <c r="C438" s="6"/>
      <c r="D438" s="6"/>
      <c r="E438" s="6"/>
      <c r="G438" s="6"/>
      <c r="H438" s="6"/>
    </row>
    <row r="439" ht="15.75" customHeight="1">
      <c r="A439" s="6"/>
      <c r="B439" s="6"/>
      <c r="C439" s="6"/>
      <c r="D439" s="6"/>
      <c r="E439" s="6"/>
      <c r="G439" s="6"/>
      <c r="H439" s="6"/>
    </row>
    <row r="440" ht="15.75" customHeight="1">
      <c r="A440" s="6"/>
      <c r="B440" s="6"/>
      <c r="C440" s="6"/>
      <c r="D440" s="6"/>
      <c r="E440" s="6"/>
      <c r="G440" s="6"/>
      <c r="H440" s="6"/>
    </row>
    <row r="441" ht="15.75" customHeight="1">
      <c r="A441" s="6"/>
      <c r="B441" s="6"/>
      <c r="C441" s="6"/>
      <c r="D441" s="6"/>
      <c r="E441" s="6"/>
      <c r="G441" s="6"/>
      <c r="H441" s="6"/>
    </row>
    <row r="442" ht="15.75" customHeight="1">
      <c r="A442" s="6"/>
      <c r="B442" s="6"/>
      <c r="C442" s="6"/>
      <c r="D442" s="6"/>
      <c r="E442" s="6"/>
      <c r="G442" s="6"/>
      <c r="H442" s="6"/>
    </row>
    <row r="443" ht="15.75" customHeight="1">
      <c r="A443" s="6"/>
      <c r="B443" s="6"/>
      <c r="C443" s="6"/>
      <c r="D443" s="6"/>
      <c r="E443" s="6"/>
      <c r="G443" s="6"/>
      <c r="H443" s="6"/>
    </row>
    <row r="444" ht="15.75" customHeight="1">
      <c r="A444" s="6"/>
      <c r="B444" s="6"/>
      <c r="C444" s="6"/>
      <c r="D444" s="6"/>
      <c r="E444" s="6"/>
      <c r="G444" s="6"/>
      <c r="H444" s="6"/>
    </row>
    <row r="445" ht="15.75" customHeight="1">
      <c r="A445" s="6"/>
      <c r="B445" s="6"/>
      <c r="C445" s="6"/>
      <c r="D445" s="6"/>
      <c r="E445" s="6"/>
      <c r="G445" s="6"/>
      <c r="H445" s="6"/>
    </row>
    <row r="446" ht="15.75" customHeight="1">
      <c r="A446" s="6"/>
      <c r="B446" s="6"/>
      <c r="C446" s="6"/>
      <c r="D446" s="6"/>
      <c r="E446" s="6"/>
      <c r="G446" s="6"/>
      <c r="H446" s="6"/>
    </row>
    <row r="447" ht="15.75" customHeight="1">
      <c r="A447" s="6"/>
      <c r="B447" s="6"/>
      <c r="C447" s="6"/>
      <c r="D447" s="6"/>
      <c r="E447" s="6"/>
      <c r="G447" s="6"/>
      <c r="H447" s="6"/>
    </row>
    <row r="448" ht="15.75" customHeight="1">
      <c r="A448" s="6"/>
      <c r="B448" s="6"/>
      <c r="C448" s="6"/>
      <c r="D448" s="6"/>
      <c r="E448" s="6"/>
      <c r="G448" s="6"/>
      <c r="H448" s="6"/>
    </row>
    <row r="449" ht="15.75" customHeight="1">
      <c r="A449" s="6"/>
      <c r="B449" s="6"/>
      <c r="C449" s="6"/>
      <c r="D449" s="6"/>
      <c r="E449" s="6"/>
      <c r="G449" s="6"/>
      <c r="H449" s="6"/>
    </row>
    <row r="450" ht="15.75" customHeight="1">
      <c r="A450" s="6"/>
      <c r="B450" s="6"/>
      <c r="C450" s="6"/>
      <c r="D450" s="6"/>
      <c r="E450" s="6"/>
      <c r="G450" s="6"/>
      <c r="H450" s="6"/>
    </row>
    <row r="451" ht="15.75" customHeight="1">
      <c r="A451" s="6"/>
      <c r="B451" s="6"/>
      <c r="C451" s="6"/>
      <c r="D451" s="6"/>
      <c r="E451" s="6"/>
      <c r="G451" s="6"/>
      <c r="H451" s="6"/>
    </row>
    <row r="452" ht="15.75" customHeight="1">
      <c r="A452" s="6"/>
      <c r="B452" s="6"/>
      <c r="C452" s="6"/>
      <c r="D452" s="6"/>
      <c r="E452" s="6"/>
      <c r="G452" s="6"/>
      <c r="H452" s="6"/>
    </row>
    <row r="453" ht="15.75" customHeight="1">
      <c r="A453" s="6"/>
      <c r="B453" s="6"/>
      <c r="C453" s="6"/>
      <c r="D453" s="6"/>
      <c r="E453" s="6"/>
      <c r="G453" s="6"/>
      <c r="H453" s="6"/>
    </row>
    <row r="454" ht="15.75" customHeight="1">
      <c r="A454" s="6"/>
      <c r="B454" s="6"/>
      <c r="C454" s="6"/>
      <c r="D454" s="6"/>
      <c r="E454" s="6"/>
      <c r="G454" s="6"/>
      <c r="H454" s="6"/>
    </row>
    <row r="455" ht="15.75" customHeight="1">
      <c r="A455" s="6"/>
      <c r="B455" s="6"/>
      <c r="C455" s="6"/>
      <c r="D455" s="6"/>
      <c r="E455" s="6"/>
      <c r="G455" s="6"/>
      <c r="H455" s="6"/>
    </row>
    <row r="456" ht="15.75" customHeight="1">
      <c r="A456" s="6"/>
      <c r="B456" s="6"/>
      <c r="C456" s="6"/>
      <c r="D456" s="6"/>
      <c r="E456" s="6"/>
      <c r="G456" s="6"/>
      <c r="H456" s="6"/>
    </row>
    <row r="457" ht="15.75" customHeight="1">
      <c r="A457" s="6"/>
      <c r="B457" s="6"/>
      <c r="C457" s="6"/>
      <c r="D457" s="6"/>
      <c r="E457" s="6"/>
      <c r="G457" s="6"/>
      <c r="H457" s="6"/>
    </row>
    <row r="458" ht="15.75" customHeight="1">
      <c r="A458" s="6"/>
      <c r="B458" s="6"/>
      <c r="C458" s="6"/>
      <c r="D458" s="6"/>
      <c r="E458" s="6"/>
      <c r="G458" s="6"/>
      <c r="H458" s="6"/>
    </row>
    <row r="459" ht="15.75" customHeight="1">
      <c r="A459" s="6"/>
      <c r="B459" s="6"/>
      <c r="C459" s="6"/>
      <c r="D459" s="6"/>
      <c r="E459" s="6"/>
      <c r="G459" s="6"/>
      <c r="H459" s="6"/>
    </row>
    <row r="460" ht="15.75" customHeight="1">
      <c r="A460" s="6"/>
      <c r="B460" s="6"/>
      <c r="C460" s="6"/>
      <c r="D460" s="6"/>
      <c r="E460" s="6"/>
      <c r="G460" s="6"/>
      <c r="H460" s="6"/>
    </row>
    <row r="461" ht="15.75" customHeight="1">
      <c r="A461" s="6"/>
      <c r="B461" s="6"/>
      <c r="C461" s="6"/>
      <c r="D461" s="6"/>
      <c r="E461" s="6"/>
      <c r="G461" s="6"/>
      <c r="H461" s="6"/>
    </row>
    <row r="462" ht="15.75" customHeight="1">
      <c r="A462" s="6"/>
      <c r="B462" s="6"/>
      <c r="C462" s="6"/>
      <c r="D462" s="6"/>
      <c r="E462" s="6"/>
      <c r="G462" s="6"/>
      <c r="H462" s="6"/>
    </row>
    <row r="463" ht="15.75" customHeight="1">
      <c r="A463" s="6"/>
      <c r="B463" s="6"/>
      <c r="C463" s="6"/>
      <c r="D463" s="6"/>
      <c r="E463" s="6"/>
      <c r="G463" s="6"/>
      <c r="H463" s="6"/>
    </row>
    <row r="464" ht="15.75" customHeight="1">
      <c r="A464" s="6"/>
      <c r="B464" s="6"/>
      <c r="C464" s="6"/>
      <c r="D464" s="6"/>
      <c r="E464" s="6"/>
      <c r="G464" s="6"/>
      <c r="H464" s="6"/>
    </row>
    <row r="465" ht="15.75" customHeight="1">
      <c r="A465" s="6"/>
      <c r="B465" s="6"/>
      <c r="C465" s="6"/>
      <c r="D465" s="6"/>
      <c r="E465" s="6"/>
      <c r="G465" s="6"/>
      <c r="H465" s="6"/>
    </row>
    <row r="466" ht="15.75" customHeight="1">
      <c r="A466" s="6"/>
      <c r="B466" s="6"/>
      <c r="C466" s="6"/>
      <c r="D466" s="6"/>
      <c r="E466" s="6"/>
      <c r="G466" s="6"/>
      <c r="H466" s="6"/>
    </row>
    <row r="467" ht="15.75" customHeight="1">
      <c r="A467" s="6"/>
      <c r="B467" s="6"/>
      <c r="C467" s="6"/>
      <c r="D467" s="6"/>
      <c r="E467" s="6"/>
      <c r="G467" s="6"/>
      <c r="H467" s="6"/>
    </row>
    <row r="468" ht="15.75" customHeight="1">
      <c r="A468" s="6"/>
      <c r="B468" s="6"/>
      <c r="C468" s="6"/>
      <c r="D468" s="6"/>
      <c r="E468" s="6"/>
      <c r="G468" s="6"/>
      <c r="H468" s="6"/>
    </row>
    <row r="469" ht="15.75" customHeight="1">
      <c r="A469" s="6"/>
      <c r="B469" s="6"/>
      <c r="C469" s="6"/>
      <c r="D469" s="6"/>
      <c r="E469" s="6"/>
      <c r="G469" s="6"/>
      <c r="H469" s="6"/>
    </row>
    <row r="470" ht="15.75" customHeight="1">
      <c r="A470" s="6"/>
      <c r="B470" s="6"/>
      <c r="C470" s="6"/>
      <c r="D470" s="6"/>
      <c r="E470" s="6"/>
      <c r="G470" s="6"/>
      <c r="H470" s="6"/>
    </row>
    <row r="471" ht="15.75" customHeight="1">
      <c r="A471" s="6"/>
      <c r="B471" s="6"/>
      <c r="C471" s="6"/>
      <c r="D471" s="6"/>
      <c r="E471" s="6"/>
      <c r="G471" s="6"/>
      <c r="H471" s="6"/>
    </row>
    <row r="472" ht="15.75" customHeight="1">
      <c r="A472" s="6"/>
      <c r="B472" s="6"/>
      <c r="C472" s="6"/>
      <c r="D472" s="6"/>
      <c r="E472" s="6"/>
      <c r="G472" s="6"/>
      <c r="H472" s="6"/>
    </row>
    <row r="473" ht="15.75" customHeight="1">
      <c r="A473" s="6"/>
      <c r="B473" s="6"/>
      <c r="C473" s="6"/>
      <c r="D473" s="6"/>
      <c r="E473" s="6"/>
      <c r="G473" s="6"/>
      <c r="H473" s="6"/>
    </row>
    <row r="474" ht="15.75" customHeight="1">
      <c r="A474" s="6"/>
      <c r="B474" s="6"/>
      <c r="C474" s="6"/>
      <c r="D474" s="6"/>
      <c r="E474" s="6"/>
      <c r="G474" s="6"/>
      <c r="H474" s="6"/>
    </row>
    <row r="475" ht="15.75" customHeight="1">
      <c r="A475" s="6"/>
      <c r="B475" s="6"/>
      <c r="C475" s="6"/>
      <c r="D475" s="6"/>
      <c r="E475" s="6"/>
      <c r="G475" s="6"/>
      <c r="H475" s="6"/>
    </row>
    <row r="476" ht="15.75" customHeight="1">
      <c r="A476" s="6"/>
      <c r="B476" s="6"/>
      <c r="C476" s="6"/>
      <c r="D476" s="6"/>
      <c r="E476" s="6"/>
      <c r="G476" s="6"/>
      <c r="H476" s="6"/>
    </row>
    <row r="477" ht="15.75" customHeight="1">
      <c r="A477" s="6"/>
      <c r="B477" s="6"/>
      <c r="C477" s="6"/>
      <c r="D477" s="6"/>
      <c r="E477" s="6"/>
      <c r="G477" s="6"/>
      <c r="H477" s="6"/>
    </row>
    <row r="478" ht="15.75" customHeight="1">
      <c r="A478" s="6"/>
      <c r="B478" s="6"/>
      <c r="C478" s="6"/>
      <c r="D478" s="6"/>
      <c r="E478" s="6"/>
      <c r="G478" s="6"/>
      <c r="H478" s="6"/>
    </row>
    <row r="479" ht="15.75" customHeight="1">
      <c r="A479" s="6"/>
      <c r="B479" s="6"/>
      <c r="C479" s="6"/>
      <c r="D479" s="6"/>
      <c r="E479" s="6"/>
      <c r="G479" s="6"/>
      <c r="H479" s="6"/>
    </row>
    <row r="480" ht="15.75" customHeight="1">
      <c r="A480" s="6"/>
      <c r="B480" s="6"/>
      <c r="C480" s="6"/>
      <c r="D480" s="6"/>
      <c r="E480" s="6"/>
      <c r="G480" s="6"/>
      <c r="H480" s="6"/>
    </row>
    <row r="481" ht="15.75" customHeight="1">
      <c r="A481" s="6"/>
      <c r="B481" s="6"/>
      <c r="C481" s="6"/>
      <c r="D481" s="6"/>
      <c r="E481" s="6"/>
      <c r="G481" s="6"/>
      <c r="H481" s="6"/>
    </row>
    <row r="482" ht="15.75" customHeight="1">
      <c r="A482" s="6"/>
      <c r="B482" s="6"/>
      <c r="C482" s="6"/>
      <c r="D482" s="6"/>
      <c r="E482" s="6"/>
      <c r="G482" s="6"/>
      <c r="H482" s="6"/>
    </row>
    <row r="483" ht="15.75" customHeight="1">
      <c r="A483" s="6"/>
      <c r="B483" s="6"/>
      <c r="C483" s="6"/>
      <c r="D483" s="6"/>
      <c r="E483" s="6"/>
      <c r="G483" s="6"/>
      <c r="H483" s="6"/>
    </row>
    <row r="484" ht="15.75" customHeight="1">
      <c r="A484" s="6"/>
      <c r="B484" s="6"/>
      <c r="C484" s="6"/>
      <c r="D484" s="6"/>
      <c r="E484" s="6"/>
      <c r="G484" s="6"/>
      <c r="H484" s="6"/>
    </row>
    <row r="485" ht="15.75" customHeight="1">
      <c r="A485" s="6"/>
      <c r="B485" s="6"/>
      <c r="C485" s="6"/>
      <c r="D485" s="6"/>
      <c r="E485" s="6"/>
      <c r="G485" s="6"/>
      <c r="H485" s="6"/>
    </row>
    <row r="486" ht="15.75" customHeight="1">
      <c r="A486" s="6"/>
      <c r="B486" s="6"/>
      <c r="C486" s="6"/>
      <c r="D486" s="6"/>
      <c r="E486" s="6"/>
      <c r="G486" s="6"/>
      <c r="H486" s="6"/>
    </row>
    <row r="487" ht="15.75" customHeight="1">
      <c r="A487" s="6"/>
      <c r="B487" s="6"/>
      <c r="C487" s="6"/>
      <c r="D487" s="6"/>
      <c r="E487" s="6"/>
      <c r="G487" s="6"/>
      <c r="H487" s="6"/>
    </row>
    <row r="488" ht="15.75" customHeight="1">
      <c r="A488" s="6"/>
      <c r="B488" s="6"/>
      <c r="C488" s="6"/>
      <c r="D488" s="6"/>
      <c r="E488" s="6"/>
      <c r="G488" s="6"/>
      <c r="H488" s="6"/>
    </row>
    <row r="489" ht="15.75" customHeight="1">
      <c r="A489" s="6"/>
      <c r="B489" s="6"/>
      <c r="C489" s="6"/>
      <c r="D489" s="6"/>
      <c r="E489" s="6"/>
      <c r="G489" s="6"/>
      <c r="H489" s="6"/>
    </row>
    <row r="490" ht="15.75" customHeight="1">
      <c r="A490" s="6"/>
      <c r="B490" s="6"/>
      <c r="C490" s="6"/>
      <c r="D490" s="6"/>
      <c r="E490" s="6"/>
      <c r="G490" s="6"/>
      <c r="H490" s="6"/>
    </row>
    <row r="491" ht="15.75" customHeight="1">
      <c r="A491" s="6"/>
      <c r="B491" s="6"/>
      <c r="C491" s="6"/>
      <c r="D491" s="6"/>
      <c r="E491" s="6"/>
      <c r="G491" s="6"/>
      <c r="H491" s="6"/>
    </row>
    <row r="492" ht="15.75" customHeight="1">
      <c r="A492" s="6"/>
      <c r="B492" s="6"/>
      <c r="C492" s="6"/>
      <c r="D492" s="6"/>
      <c r="E492" s="6"/>
      <c r="G492" s="6"/>
      <c r="H492" s="6"/>
    </row>
    <row r="493" ht="15.75" customHeight="1">
      <c r="A493" s="6"/>
      <c r="B493" s="6"/>
      <c r="C493" s="6"/>
      <c r="D493" s="6"/>
      <c r="E493" s="6"/>
      <c r="G493" s="6"/>
      <c r="H493" s="6"/>
    </row>
    <row r="494" ht="15.75" customHeight="1">
      <c r="A494" s="6"/>
      <c r="B494" s="6"/>
      <c r="C494" s="6"/>
      <c r="D494" s="6"/>
      <c r="E494" s="6"/>
      <c r="G494" s="6"/>
      <c r="H494" s="6"/>
    </row>
    <row r="495" ht="15.75" customHeight="1">
      <c r="A495" s="6"/>
      <c r="B495" s="6"/>
      <c r="C495" s="6"/>
      <c r="D495" s="6"/>
      <c r="E495" s="6"/>
      <c r="G495" s="6"/>
      <c r="H495" s="6"/>
    </row>
    <row r="496" ht="15.75" customHeight="1">
      <c r="A496" s="6"/>
      <c r="B496" s="6"/>
      <c r="C496" s="6"/>
      <c r="D496" s="6"/>
      <c r="E496" s="6"/>
      <c r="G496" s="6"/>
      <c r="H496" s="6"/>
    </row>
    <row r="497" ht="15.75" customHeight="1">
      <c r="A497" s="6"/>
      <c r="B497" s="6"/>
      <c r="C497" s="6"/>
      <c r="D497" s="6"/>
      <c r="E497" s="6"/>
      <c r="G497" s="6"/>
      <c r="H497" s="6"/>
    </row>
    <row r="498" ht="15.75" customHeight="1">
      <c r="A498" s="6"/>
      <c r="B498" s="6"/>
      <c r="C498" s="6"/>
      <c r="D498" s="6"/>
      <c r="E498" s="6"/>
      <c r="G498" s="6"/>
      <c r="H498" s="6"/>
    </row>
    <row r="499" ht="15.75" customHeight="1">
      <c r="A499" s="6"/>
      <c r="B499" s="6"/>
      <c r="C499" s="6"/>
      <c r="D499" s="6"/>
      <c r="E499" s="6"/>
      <c r="G499" s="6"/>
      <c r="H499" s="6"/>
    </row>
    <row r="500" ht="15.75" customHeight="1">
      <c r="A500" s="6"/>
      <c r="B500" s="6"/>
      <c r="C500" s="6"/>
      <c r="D500" s="6"/>
      <c r="E500" s="6"/>
      <c r="G500" s="6"/>
      <c r="H500" s="6"/>
    </row>
    <row r="501" ht="15.75" customHeight="1">
      <c r="A501" s="6"/>
      <c r="B501" s="6"/>
      <c r="C501" s="6"/>
      <c r="D501" s="6"/>
      <c r="E501" s="6"/>
      <c r="G501" s="6"/>
      <c r="H501" s="6"/>
    </row>
    <row r="502" ht="15.75" customHeight="1">
      <c r="A502" s="6"/>
      <c r="B502" s="6"/>
      <c r="C502" s="6"/>
      <c r="D502" s="6"/>
      <c r="E502" s="6"/>
      <c r="G502" s="6"/>
      <c r="H502" s="6"/>
    </row>
    <row r="503" ht="15.75" customHeight="1">
      <c r="A503" s="6"/>
      <c r="B503" s="6"/>
      <c r="C503" s="6"/>
      <c r="D503" s="6"/>
      <c r="E503" s="6"/>
      <c r="G503" s="6"/>
      <c r="H503" s="6"/>
    </row>
    <row r="504" ht="15.75" customHeight="1">
      <c r="A504" s="6"/>
      <c r="B504" s="6"/>
      <c r="C504" s="6"/>
      <c r="D504" s="6"/>
      <c r="E504" s="6"/>
      <c r="G504" s="6"/>
      <c r="H504" s="6"/>
    </row>
    <row r="505" ht="15.75" customHeight="1">
      <c r="A505" s="6"/>
      <c r="B505" s="6"/>
      <c r="C505" s="6"/>
      <c r="D505" s="6"/>
      <c r="E505" s="6"/>
      <c r="G505" s="6"/>
      <c r="H505" s="6"/>
    </row>
    <row r="506" ht="15.75" customHeight="1">
      <c r="A506" s="6"/>
      <c r="B506" s="6"/>
      <c r="C506" s="6"/>
      <c r="D506" s="6"/>
      <c r="E506" s="6"/>
      <c r="G506" s="6"/>
      <c r="H506" s="6"/>
    </row>
    <row r="507" ht="15.75" customHeight="1">
      <c r="A507" s="6"/>
      <c r="B507" s="6"/>
      <c r="C507" s="6"/>
      <c r="D507" s="6"/>
      <c r="E507" s="6"/>
      <c r="G507" s="6"/>
      <c r="H507" s="6"/>
    </row>
    <row r="508" ht="15.75" customHeight="1">
      <c r="A508" s="6"/>
      <c r="B508" s="6"/>
      <c r="C508" s="6"/>
      <c r="D508" s="6"/>
      <c r="E508" s="6"/>
      <c r="G508" s="6"/>
      <c r="H508" s="6"/>
    </row>
    <row r="509" ht="15.75" customHeight="1">
      <c r="A509" s="6"/>
      <c r="B509" s="6"/>
      <c r="C509" s="6"/>
      <c r="D509" s="6"/>
      <c r="E509" s="6"/>
      <c r="G509" s="6"/>
      <c r="H509" s="6"/>
    </row>
    <row r="510" ht="15.75" customHeight="1">
      <c r="A510" s="6"/>
      <c r="B510" s="6"/>
      <c r="C510" s="6"/>
      <c r="D510" s="6"/>
      <c r="E510" s="6"/>
      <c r="G510" s="6"/>
      <c r="H510" s="6"/>
    </row>
    <row r="511" ht="15.75" customHeight="1">
      <c r="A511" s="6"/>
      <c r="B511" s="6"/>
      <c r="C511" s="6"/>
      <c r="D511" s="6"/>
      <c r="E511" s="6"/>
      <c r="G511" s="6"/>
      <c r="H511" s="6"/>
    </row>
    <row r="512" ht="15.75" customHeight="1">
      <c r="A512" s="6"/>
      <c r="B512" s="6"/>
      <c r="C512" s="6"/>
      <c r="D512" s="6"/>
      <c r="E512" s="6"/>
      <c r="G512" s="6"/>
      <c r="H512" s="6"/>
    </row>
    <row r="513" ht="15.75" customHeight="1">
      <c r="A513" s="6"/>
      <c r="B513" s="6"/>
      <c r="C513" s="6"/>
      <c r="D513" s="6"/>
      <c r="E513" s="6"/>
      <c r="G513" s="6"/>
      <c r="H513" s="6"/>
    </row>
    <row r="514" ht="15.75" customHeight="1">
      <c r="A514" s="6"/>
      <c r="B514" s="6"/>
      <c r="C514" s="6"/>
      <c r="D514" s="6"/>
      <c r="E514" s="6"/>
      <c r="G514" s="6"/>
      <c r="H514" s="6"/>
    </row>
    <row r="515" ht="15.75" customHeight="1">
      <c r="A515" s="6"/>
      <c r="B515" s="6"/>
      <c r="C515" s="6"/>
      <c r="D515" s="6"/>
      <c r="E515" s="6"/>
      <c r="G515" s="6"/>
      <c r="H515" s="6"/>
    </row>
    <row r="516" ht="15.75" customHeight="1">
      <c r="A516" s="6"/>
      <c r="B516" s="6"/>
      <c r="C516" s="6"/>
      <c r="D516" s="6"/>
      <c r="E516" s="6"/>
      <c r="G516" s="6"/>
      <c r="H516" s="6"/>
    </row>
    <row r="517" ht="15.75" customHeight="1">
      <c r="A517" s="6"/>
      <c r="B517" s="6"/>
      <c r="C517" s="6"/>
      <c r="D517" s="6"/>
      <c r="E517" s="6"/>
      <c r="G517" s="6"/>
      <c r="H517" s="6"/>
    </row>
    <row r="518" ht="15.75" customHeight="1">
      <c r="A518" s="6"/>
      <c r="B518" s="6"/>
      <c r="C518" s="6"/>
      <c r="D518" s="6"/>
      <c r="E518" s="6"/>
      <c r="G518" s="6"/>
      <c r="H518" s="6"/>
    </row>
    <row r="519" ht="15.75" customHeight="1">
      <c r="A519" s="6"/>
      <c r="B519" s="6"/>
      <c r="C519" s="6"/>
      <c r="D519" s="6"/>
      <c r="E519" s="6"/>
      <c r="G519" s="6"/>
      <c r="H519" s="6"/>
    </row>
    <row r="520" ht="15.75" customHeight="1">
      <c r="A520" s="6"/>
      <c r="B520" s="6"/>
      <c r="C520" s="6"/>
      <c r="D520" s="6"/>
      <c r="E520" s="6"/>
      <c r="G520" s="6"/>
      <c r="H520" s="6"/>
    </row>
    <row r="521" ht="15.75" customHeight="1">
      <c r="A521" s="6"/>
      <c r="B521" s="6"/>
      <c r="C521" s="6"/>
      <c r="D521" s="6"/>
      <c r="E521" s="6"/>
      <c r="G521" s="6"/>
      <c r="H521" s="6"/>
    </row>
    <row r="522" ht="15.75" customHeight="1">
      <c r="A522" s="6"/>
      <c r="B522" s="6"/>
      <c r="C522" s="6"/>
      <c r="D522" s="6"/>
      <c r="E522" s="6"/>
      <c r="G522" s="6"/>
      <c r="H522" s="6"/>
    </row>
    <row r="523" ht="15.75" customHeight="1">
      <c r="A523" s="6"/>
      <c r="B523" s="6"/>
      <c r="C523" s="6"/>
      <c r="D523" s="6"/>
      <c r="E523" s="6"/>
      <c r="G523" s="6"/>
      <c r="H523" s="6"/>
    </row>
    <row r="524" ht="15.75" customHeight="1">
      <c r="A524" s="6"/>
      <c r="B524" s="6"/>
      <c r="C524" s="6"/>
      <c r="D524" s="6"/>
      <c r="E524" s="6"/>
      <c r="G524" s="6"/>
      <c r="H524" s="6"/>
    </row>
    <row r="525" ht="15.75" customHeight="1">
      <c r="A525" s="6"/>
      <c r="B525" s="6"/>
      <c r="C525" s="6"/>
      <c r="D525" s="6"/>
      <c r="E525" s="6"/>
      <c r="G525" s="6"/>
      <c r="H525" s="6"/>
    </row>
    <row r="526" ht="15.75" customHeight="1">
      <c r="A526" s="6"/>
      <c r="B526" s="6"/>
      <c r="C526" s="6"/>
      <c r="D526" s="6"/>
      <c r="E526" s="6"/>
      <c r="G526" s="6"/>
      <c r="H526" s="6"/>
    </row>
    <row r="527" ht="15.75" customHeight="1">
      <c r="A527" s="6"/>
      <c r="B527" s="6"/>
      <c r="C527" s="6"/>
      <c r="D527" s="6"/>
      <c r="E527" s="6"/>
      <c r="G527" s="6"/>
      <c r="H527" s="6"/>
    </row>
    <row r="528" ht="15.75" customHeight="1">
      <c r="A528" s="6"/>
      <c r="B528" s="6"/>
      <c r="C528" s="6"/>
      <c r="D528" s="6"/>
      <c r="E528" s="6"/>
      <c r="G528" s="6"/>
      <c r="H528" s="6"/>
    </row>
    <row r="529" ht="15.75" customHeight="1">
      <c r="A529" s="6"/>
      <c r="B529" s="6"/>
      <c r="C529" s="6"/>
      <c r="D529" s="6"/>
      <c r="E529" s="6"/>
      <c r="G529" s="6"/>
      <c r="H529" s="6"/>
    </row>
    <row r="530" ht="15.75" customHeight="1">
      <c r="A530" s="6"/>
      <c r="B530" s="6"/>
      <c r="C530" s="6"/>
      <c r="D530" s="6"/>
      <c r="E530" s="6"/>
      <c r="G530" s="6"/>
      <c r="H530" s="6"/>
    </row>
    <row r="531" ht="15.75" customHeight="1">
      <c r="A531" s="6"/>
      <c r="B531" s="6"/>
      <c r="C531" s="6"/>
      <c r="D531" s="6"/>
      <c r="E531" s="6"/>
      <c r="G531" s="6"/>
      <c r="H531" s="6"/>
    </row>
    <row r="532" ht="15.75" customHeight="1">
      <c r="A532" s="6"/>
      <c r="B532" s="6"/>
      <c r="C532" s="6"/>
      <c r="D532" s="6"/>
      <c r="E532" s="6"/>
      <c r="G532" s="6"/>
      <c r="H532" s="6"/>
    </row>
    <row r="533" ht="15.75" customHeight="1">
      <c r="A533" s="6"/>
      <c r="B533" s="6"/>
      <c r="C533" s="6"/>
      <c r="D533" s="6"/>
      <c r="E533" s="6"/>
      <c r="G533" s="6"/>
      <c r="H533" s="6"/>
    </row>
    <row r="534" ht="15.75" customHeight="1">
      <c r="A534" s="6"/>
      <c r="B534" s="6"/>
      <c r="C534" s="6"/>
      <c r="D534" s="6"/>
      <c r="E534" s="6"/>
      <c r="G534" s="6"/>
      <c r="H534" s="6"/>
    </row>
    <row r="535" ht="15.75" customHeight="1">
      <c r="A535" s="6"/>
      <c r="B535" s="6"/>
      <c r="C535" s="6"/>
      <c r="D535" s="6"/>
      <c r="E535" s="6"/>
      <c r="G535" s="6"/>
      <c r="H535" s="6"/>
    </row>
    <row r="536" ht="15.75" customHeight="1">
      <c r="A536" s="6"/>
      <c r="B536" s="6"/>
      <c r="C536" s="6"/>
      <c r="D536" s="6"/>
      <c r="E536" s="6"/>
      <c r="G536" s="6"/>
      <c r="H536" s="6"/>
    </row>
    <row r="537" ht="15.75" customHeight="1">
      <c r="A537" s="6"/>
      <c r="B537" s="6"/>
      <c r="C537" s="6"/>
      <c r="D537" s="6"/>
      <c r="E537" s="6"/>
      <c r="G537" s="6"/>
      <c r="H537" s="6"/>
    </row>
    <row r="538" ht="15.75" customHeight="1">
      <c r="A538" s="6"/>
      <c r="B538" s="6"/>
      <c r="C538" s="6"/>
      <c r="D538" s="6"/>
      <c r="E538" s="6"/>
      <c r="G538" s="6"/>
      <c r="H538" s="6"/>
    </row>
    <row r="539" ht="15.75" customHeight="1">
      <c r="A539" s="6"/>
      <c r="B539" s="6"/>
      <c r="C539" s="6"/>
      <c r="D539" s="6"/>
      <c r="E539" s="6"/>
      <c r="G539" s="6"/>
      <c r="H539" s="6"/>
    </row>
    <row r="540" ht="15.75" customHeight="1">
      <c r="A540" s="6"/>
      <c r="B540" s="6"/>
      <c r="C540" s="6"/>
      <c r="D540" s="6"/>
      <c r="E540" s="6"/>
      <c r="G540" s="6"/>
      <c r="H540" s="6"/>
    </row>
    <row r="541" ht="15.75" customHeight="1">
      <c r="A541" s="6"/>
      <c r="B541" s="6"/>
      <c r="C541" s="6"/>
      <c r="D541" s="6"/>
      <c r="E541" s="6"/>
      <c r="G541" s="6"/>
      <c r="H541" s="6"/>
    </row>
    <row r="542" ht="15.75" customHeight="1">
      <c r="A542" s="6"/>
      <c r="B542" s="6"/>
      <c r="C542" s="6"/>
      <c r="D542" s="6"/>
      <c r="E542" s="6"/>
      <c r="G542" s="6"/>
      <c r="H542" s="6"/>
    </row>
    <row r="543" ht="15.75" customHeight="1">
      <c r="A543" s="6"/>
      <c r="B543" s="6"/>
      <c r="C543" s="6"/>
      <c r="D543" s="6"/>
      <c r="E543" s="6"/>
      <c r="G543" s="6"/>
      <c r="H543" s="6"/>
    </row>
    <row r="544" ht="15.75" customHeight="1">
      <c r="A544" s="6"/>
      <c r="B544" s="6"/>
      <c r="C544" s="6"/>
      <c r="D544" s="6"/>
      <c r="E544" s="6"/>
      <c r="G544" s="6"/>
      <c r="H544" s="6"/>
    </row>
    <row r="545" ht="15.75" customHeight="1">
      <c r="A545" s="6"/>
      <c r="B545" s="6"/>
      <c r="C545" s="6"/>
      <c r="D545" s="6"/>
      <c r="E545" s="6"/>
      <c r="G545" s="6"/>
      <c r="H545" s="6"/>
    </row>
    <row r="546" ht="15.75" customHeight="1">
      <c r="A546" s="6"/>
      <c r="B546" s="6"/>
      <c r="C546" s="6"/>
      <c r="D546" s="6"/>
      <c r="E546" s="6"/>
      <c r="G546" s="6"/>
      <c r="H546" s="6"/>
    </row>
    <row r="547" ht="15.75" customHeight="1">
      <c r="A547" s="6"/>
      <c r="B547" s="6"/>
      <c r="C547" s="6"/>
      <c r="D547" s="6"/>
      <c r="E547" s="6"/>
      <c r="G547" s="6"/>
      <c r="H547" s="6"/>
    </row>
    <row r="548" ht="15.75" customHeight="1">
      <c r="A548" s="6"/>
      <c r="B548" s="6"/>
      <c r="C548" s="6"/>
      <c r="D548" s="6"/>
      <c r="E548" s="6"/>
      <c r="G548" s="6"/>
      <c r="H548" s="6"/>
    </row>
    <row r="549" ht="15.75" customHeight="1">
      <c r="A549" s="6"/>
      <c r="B549" s="6"/>
      <c r="C549" s="6"/>
      <c r="D549" s="6"/>
      <c r="E549" s="6"/>
      <c r="G549" s="6"/>
      <c r="H549" s="6"/>
    </row>
    <row r="550" ht="15.75" customHeight="1">
      <c r="A550" s="6"/>
      <c r="B550" s="6"/>
      <c r="C550" s="6"/>
      <c r="D550" s="6"/>
      <c r="E550" s="6"/>
      <c r="G550" s="6"/>
      <c r="H550" s="6"/>
    </row>
    <row r="551" ht="15.75" customHeight="1">
      <c r="A551" s="6"/>
      <c r="B551" s="6"/>
      <c r="C551" s="6"/>
      <c r="D551" s="6"/>
      <c r="E551" s="6"/>
      <c r="G551" s="6"/>
      <c r="H551" s="6"/>
    </row>
    <row r="552" ht="15.75" customHeight="1">
      <c r="A552" s="6"/>
      <c r="B552" s="6"/>
      <c r="C552" s="6"/>
      <c r="D552" s="6"/>
      <c r="E552" s="6"/>
      <c r="G552" s="6"/>
      <c r="H552" s="6"/>
    </row>
    <row r="553" ht="15.75" customHeight="1">
      <c r="A553" s="6"/>
      <c r="B553" s="6"/>
      <c r="C553" s="6"/>
      <c r="D553" s="6"/>
      <c r="E553" s="6"/>
      <c r="G553" s="6"/>
      <c r="H553" s="6"/>
    </row>
    <row r="554" ht="15.75" customHeight="1">
      <c r="A554" s="6"/>
      <c r="B554" s="6"/>
      <c r="C554" s="6"/>
      <c r="D554" s="6"/>
      <c r="E554" s="6"/>
      <c r="G554" s="6"/>
      <c r="H554" s="6"/>
    </row>
    <row r="555" ht="15.75" customHeight="1">
      <c r="A555" s="6"/>
      <c r="B555" s="6"/>
      <c r="C555" s="6"/>
      <c r="D555" s="6"/>
      <c r="E555" s="6"/>
      <c r="G555" s="6"/>
      <c r="H555" s="6"/>
    </row>
    <row r="556" ht="15.75" customHeight="1">
      <c r="A556" s="6"/>
      <c r="B556" s="6"/>
      <c r="C556" s="6"/>
      <c r="D556" s="6"/>
      <c r="E556" s="6"/>
      <c r="G556" s="6"/>
      <c r="H556" s="6"/>
    </row>
    <row r="557" ht="15.75" customHeight="1">
      <c r="A557" s="6"/>
      <c r="B557" s="6"/>
      <c r="C557" s="6"/>
      <c r="D557" s="6"/>
      <c r="E557" s="6"/>
      <c r="G557" s="6"/>
      <c r="H557" s="6"/>
    </row>
    <row r="558" ht="15.75" customHeight="1">
      <c r="A558" s="6"/>
      <c r="B558" s="6"/>
      <c r="C558" s="6"/>
      <c r="D558" s="6"/>
      <c r="E558" s="6"/>
      <c r="G558" s="6"/>
      <c r="H558" s="6"/>
    </row>
    <row r="559" ht="15.75" customHeight="1">
      <c r="A559" s="6"/>
      <c r="B559" s="6"/>
      <c r="C559" s="6"/>
      <c r="D559" s="6"/>
      <c r="E559" s="6"/>
      <c r="G559" s="6"/>
      <c r="H559" s="6"/>
    </row>
    <row r="560" ht="15.75" customHeight="1">
      <c r="A560" s="6"/>
      <c r="B560" s="6"/>
      <c r="C560" s="6"/>
      <c r="D560" s="6"/>
      <c r="E560" s="6"/>
      <c r="G560" s="6"/>
      <c r="H560" s="6"/>
    </row>
    <row r="561" ht="15.75" customHeight="1">
      <c r="A561" s="6"/>
      <c r="B561" s="6"/>
      <c r="C561" s="6"/>
      <c r="D561" s="6"/>
      <c r="E561" s="6"/>
      <c r="G561" s="6"/>
      <c r="H561" s="6"/>
    </row>
    <row r="562" ht="15.75" customHeight="1">
      <c r="A562" s="6"/>
      <c r="B562" s="6"/>
      <c r="C562" s="6"/>
      <c r="D562" s="6"/>
      <c r="E562" s="6"/>
      <c r="G562" s="6"/>
      <c r="H562" s="6"/>
    </row>
    <row r="563" ht="15.75" customHeight="1">
      <c r="A563" s="6"/>
      <c r="B563" s="6"/>
      <c r="C563" s="6"/>
      <c r="D563" s="6"/>
      <c r="E563" s="6"/>
      <c r="G563" s="6"/>
      <c r="H563" s="6"/>
    </row>
    <row r="564" ht="15.75" customHeight="1">
      <c r="A564" s="6"/>
      <c r="B564" s="6"/>
      <c r="C564" s="6"/>
      <c r="D564" s="6"/>
      <c r="E564" s="6"/>
      <c r="G564" s="6"/>
      <c r="H564" s="6"/>
    </row>
    <row r="565" ht="15.75" customHeight="1">
      <c r="A565" s="6"/>
      <c r="B565" s="6"/>
      <c r="C565" s="6"/>
      <c r="D565" s="6"/>
      <c r="E565" s="6"/>
      <c r="G565" s="6"/>
      <c r="H565" s="6"/>
    </row>
    <row r="566" ht="15.75" customHeight="1">
      <c r="A566" s="6"/>
      <c r="B566" s="6"/>
      <c r="C566" s="6"/>
      <c r="D566" s="6"/>
      <c r="E566" s="6"/>
      <c r="G566" s="6"/>
      <c r="H566" s="6"/>
    </row>
    <row r="567" ht="15.75" customHeight="1">
      <c r="A567" s="6"/>
      <c r="B567" s="6"/>
      <c r="C567" s="6"/>
      <c r="D567" s="6"/>
      <c r="E567" s="6"/>
      <c r="G567" s="6"/>
      <c r="H567" s="6"/>
    </row>
    <row r="568" ht="15.75" customHeight="1">
      <c r="A568" s="6"/>
      <c r="B568" s="6"/>
      <c r="C568" s="6"/>
      <c r="D568" s="6"/>
      <c r="E568" s="6"/>
      <c r="G568" s="6"/>
      <c r="H568" s="6"/>
    </row>
    <row r="569" ht="15.75" customHeight="1">
      <c r="A569" s="6"/>
      <c r="B569" s="6"/>
      <c r="C569" s="6"/>
      <c r="D569" s="6"/>
      <c r="E569" s="6"/>
      <c r="G569" s="6"/>
      <c r="H569" s="6"/>
    </row>
    <row r="570" ht="15.75" customHeight="1">
      <c r="A570" s="6"/>
      <c r="B570" s="6"/>
      <c r="C570" s="6"/>
      <c r="D570" s="6"/>
      <c r="E570" s="6"/>
      <c r="G570" s="6"/>
      <c r="H570" s="6"/>
    </row>
    <row r="571" ht="15.75" customHeight="1">
      <c r="A571" s="6"/>
      <c r="B571" s="6"/>
      <c r="C571" s="6"/>
      <c r="D571" s="6"/>
      <c r="E571" s="6"/>
      <c r="G571" s="6"/>
      <c r="H571" s="6"/>
    </row>
    <row r="572" ht="15.75" customHeight="1">
      <c r="A572" s="6"/>
      <c r="B572" s="6"/>
      <c r="C572" s="6"/>
      <c r="D572" s="6"/>
      <c r="E572" s="6"/>
      <c r="G572" s="6"/>
      <c r="H572" s="6"/>
    </row>
    <row r="573" ht="15.75" customHeight="1">
      <c r="A573" s="6"/>
      <c r="B573" s="6"/>
      <c r="C573" s="6"/>
      <c r="D573" s="6"/>
      <c r="E573" s="6"/>
      <c r="G573" s="6"/>
      <c r="H573" s="6"/>
    </row>
    <row r="574" ht="15.75" customHeight="1">
      <c r="A574" s="6"/>
      <c r="B574" s="6"/>
      <c r="C574" s="6"/>
      <c r="D574" s="6"/>
      <c r="E574" s="6"/>
      <c r="G574" s="6"/>
      <c r="H574" s="6"/>
    </row>
    <row r="575" ht="15.75" customHeight="1">
      <c r="A575" s="6"/>
      <c r="B575" s="6"/>
      <c r="C575" s="6"/>
      <c r="D575" s="6"/>
      <c r="E575" s="6"/>
      <c r="G575" s="6"/>
      <c r="H575" s="6"/>
    </row>
    <row r="576" ht="15.75" customHeight="1">
      <c r="A576" s="6"/>
      <c r="B576" s="6"/>
      <c r="C576" s="6"/>
      <c r="D576" s="6"/>
      <c r="E576" s="6"/>
      <c r="G576" s="6"/>
      <c r="H576" s="6"/>
    </row>
    <row r="577" ht="15.75" customHeight="1">
      <c r="A577" s="6"/>
      <c r="B577" s="6"/>
      <c r="C577" s="6"/>
      <c r="D577" s="6"/>
      <c r="E577" s="6"/>
      <c r="G577" s="6"/>
      <c r="H577" s="6"/>
    </row>
    <row r="578" ht="15.75" customHeight="1">
      <c r="A578" s="6"/>
      <c r="B578" s="6"/>
      <c r="C578" s="6"/>
      <c r="D578" s="6"/>
      <c r="E578" s="6"/>
      <c r="G578" s="6"/>
      <c r="H578" s="6"/>
    </row>
    <row r="579" ht="15.75" customHeight="1">
      <c r="A579" s="6"/>
      <c r="B579" s="6"/>
      <c r="C579" s="6"/>
      <c r="D579" s="6"/>
      <c r="E579" s="6"/>
      <c r="G579" s="6"/>
      <c r="H579" s="6"/>
    </row>
    <row r="580" ht="15.75" customHeight="1">
      <c r="A580" s="6"/>
      <c r="B580" s="6"/>
      <c r="C580" s="6"/>
      <c r="D580" s="6"/>
      <c r="E580" s="6"/>
      <c r="G580" s="6"/>
      <c r="H580" s="6"/>
    </row>
    <row r="581" ht="15.75" customHeight="1">
      <c r="A581" s="6"/>
      <c r="B581" s="6"/>
      <c r="C581" s="6"/>
      <c r="D581" s="6"/>
      <c r="E581" s="6"/>
      <c r="G581" s="6"/>
      <c r="H581" s="6"/>
    </row>
    <row r="582" ht="15.75" customHeight="1">
      <c r="A582" s="6"/>
      <c r="B582" s="6"/>
      <c r="C582" s="6"/>
      <c r="D582" s="6"/>
      <c r="E582" s="6"/>
      <c r="G582" s="6"/>
      <c r="H582" s="6"/>
    </row>
    <row r="583" ht="15.75" customHeight="1">
      <c r="A583" s="6"/>
      <c r="B583" s="6"/>
      <c r="C583" s="6"/>
      <c r="D583" s="6"/>
      <c r="E583" s="6"/>
      <c r="G583" s="6"/>
      <c r="H583" s="6"/>
    </row>
    <row r="584" ht="15.75" customHeight="1">
      <c r="A584" s="6"/>
      <c r="B584" s="6"/>
      <c r="C584" s="6"/>
      <c r="D584" s="6"/>
      <c r="E584" s="6"/>
      <c r="G584" s="6"/>
      <c r="H584" s="6"/>
    </row>
    <row r="585" ht="15.75" customHeight="1">
      <c r="A585" s="6"/>
      <c r="B585" s="6"/>
      <c r="C585" s="6"/>
      <c r="D585" s="6"/>
      <c r="E585" s="6"/>
      <c r="G585" s="6"/>
      <c r="H585" s="6"/>
    </row>
    <row r="586" ht="15.75" customHeight="1">
      <c r="A586" s="6"/>
      <c r="B586" s="6"/>
      <c r="C586" s="6"/>
      <c r="D586" s="6"/>
      <c r="E586" s="6"/>
      <c r="G586" s="6"/>
      <c r="H586" s="6"/>
    </row>
    <row r="587" ht="15.75" customHeight="1">
      <c r="A587" s="6"/>
      <c r="B587" s="6"/>
      <c r="C587" s="6"/>
      <c r="D587" s="6"/>
      <c r="E587" s="6"/>
      <c r="G587" s="6"/>
      <c r="H587" s="6"/>
    </row>
    <row r="588" ht="15.75" customHeight="1">
      <c r="A588" s="6"/>
      <c r="B588" s="6"/>
      <c r="C588" s="6"/>
      <c r="D588" s="6"/>
      <c r="E588" s="6"/>
      <c r="G588" s="6"/>
      <c r="H588" s="6"/>
    </row>
    <row r="589" ht="15.75" customHeight="1">
      <c r="A589" s="6"/>
      <c r="B589" s="6"/>
      <c r="C589" s="6"/>
      <c r="D589" s="6"/>
      <c r="E589" s="6"/>
      <c r="G589" s="6"/>
      <c r="H589" s="6"/>
    </row>
    <row r="590" ht="15.75" customHeight="1">
      <c r="A590" s="6"/>
      <c r="B590" s="6"/>
      <c r="C590" s="6"/>
      <c r="D590" s="6"/>
      <c r="E590" s="6"/>
      <c r="G590" s="6"/>
      <c r="H590" s="6"/>
    </row>
    <row r="591" ht="15.75" customHeight="1">
      <c r="A591" s="6"/>
      <c r="B591" s="6"/>
      <c r="C591" s="6"/>
      <c r="D591" s="6"/>
      <c r="E591" s="6"/>
      <c r="G591" s="6"/>
      <c r="H591" s="6"/>
    </row>
    <row r="592" ht="15.75" customHeight="1">
      <c r="A592" s="6"/>
      <c r="B592" s="6"/>
      <c r="C592" s="6"/>
      <c r="D592" s="6"/>
      <c r="E592" s="6"/>
      <c r="G592" s="6"/>
      <c r="H592" s="6"/>
    </row>
    <row r="593" ht="15.75" customHeight="1">
      <c r="A593" s="6"/>
      <c r="B593" s="6"/>
      <c r="C593" s="6"/>
      <c r="D593" s="6"/>
      <c r="E593" s="6"/>
      <c r="G593" s="6"/>
      <c r="H593" s="6"/>
    </row>
    <row r="594" ht="15.75" customHeight="1">
      <c r="A594" s="6"/>
      <c r="B594" s="6"/>
      <c r="C594" s="6"/>
      <c r="D594" s="6"/>
      <c r="E594" s="6"/>
      <c r="G594" s="6"/>
      <c r="H594" s="6"/>
    </row>
    <row r="595" ht="15.75" customHeight="1">
      <c r="A595" s="6"/>
      <c r="B595" s="6"/>
      <c r="C595" s="6"/>
      <c r="D595" s="6"/>
      <c r="E595" s="6"/>
      <c r="G595" s="6"/>
      <c r="H595" s="6"/>
    </row>
    <row r="596" ht="15.75" customHeight="1">
      <c r="A596" s="6"/>
      <c r="B596" s="6"/>
      <c r="C596" s="6"/>
      <c r="D596" s="6"/>
      <c r="E596" s="6"/>
      <c r="G596" s="6"/>
      <c r="H596" s="6"/>
    </row>
    <row r="597" ht="15.75" customHeight="1">
      <c r="A597" s="6"/>
      <c r="B597" s="6"/>
      <c r="C597" s="6"/>
      <c r="D597" s="6"/>
      <c r="E597" s="6"/>
      <c r="G597" s="6"/>
      <c r="H597" s="6"/>
    </row>
    <row r="598" ht="15.75" customHeight="1">
      <c r="A598" s="6"/>
      <c r="B598" s="6"/>
      <c r="C598" s="6"/>
      <c r="D598" s="6"/>
      <c r="E598" s="6"/>
      <c r="G598" s="6"/>
      <c r="H598" s="6"/>
    </row>
    <row r="599" ht="15.75" customHeight="1">
      <c r="A599" s="6"/>
      <c r="B599" s="6"/>
      <c r="C599" s="6"/>
      <c r="D599" s="6"/>
      <c r="E599" s="6"/>
      <c r="G599" s="6"/>
      <c r="H599" s="6"/>
    </row>
    <row r="600" ht="15.75" customHeight="1">
      <c r="A600" s="6"/>
      <c r="B600" s="6"/>
      <c r="C600" s="6"/>
      <c r="D600" s="6"/>
      <c r="E600" s="6"/>
      <c r="G600" s="6"/>
      <c r="H600" s="6"/>
    </row>
    <row r="601" ht="15.75" customHeight="1">
      <c r="A601" s="6"/>
      <c r="B601" s="6"/>
      <c r="C601" s="6"/>
      <c r="D601" s="6"/>
      <c r="E601" s="6"/>
      <c r="G601" s="6"/>
      <c r="H601" s="6"/>
    </row>
    <row r="602" ht="15.75" customHeight="1">
      <c r="A602" s="6"/>
      <c r="B602" s="6"/>
      <c r="C602" s="6"/>
      <c r="D602" s="6"/>
      <c r="E602" s="6"/>
      <c r="G602" s="6"/>
      <c r="H602" s="6"/>
    </row>
    <row r="603" ht="15.75" customHeight="1">
      <c r="A603" s="6"/>
      <c r="B603" s="6"/>
      <c r="C603" s="6"/>
      <c r="D603" s="6"/>
      <c r="E603" s="6"/>
      <c r="G603" s="6"/>
      <c r="H603" s="6"/>
    </row>
    <row r="604" ht="15.75" customHeight="1">
      <c r="A604" s="6"/>
      <c r="B604" s="6"/>
      <c r="C604" s="6"/>
      <c r="D604" s="6"/>
      <c r="E604" s="6"/>
      <c r="G604" s="6"/>
      <c r="H604" s="6"/>
    </row>
    <row r="605" ht="15.75" customHeight="1">
      <c r="A605" s="6"/>
      <c r="B605" s="6"/>
      <c r="C605" s="6"/>
      <c r="D605" s="6"/>
      <c r="E605" s="6"/>
      <c r="G605" s="6"/>
      <c r="H605" s="6"/>
    </row>
    <row r="606" ht="15.75" customHeight="1">
      <c r="A606" s="6"/>
      <c r="B606" s="6"/>
      <c r="C606" s="6"/>
      <c r="D606" s="6"/>
      <c r="E606" s="6"/>
      <c r="G606" s="6"/>
      <c r="H606" s="6"/>
    </row>
    <row r="607" ht="15.75" customHeight="1">
      <c r="A607" s="6"/>
      <c r="B607" s="6"/>
      <c r="C607" s="6"/>
      <c r="D607" s="6"/>
      <c r="E607" s="6"/>
      <c r="G607" s="6"/>
      <c r="H607" s="6"/>
    </row>
    <row r="608" ht="15.75" customHeight="1">
      <c r="A608" s="6"/>
      <c r="B608" s="6"/>
      <c r="C608" s="6"/>
      <c r="D608" s="6"/>
      <c r="E608" s="6"/>
      <c r="G608" s="6"/>
      <c r="H608" s="6"/>
    </row>
    <row r="609" ht="15.75" customHeight="1">
      <c r="A609" s="6"/>
      <c r="B609" s="6"/>
      <c r="C609" s="6"/>
      <c r="D609" s="6"/>
      <c r="E609" s="6"/>
      <c r="G609" s="6"/>
      <c r="H609" s="6"/>
    </row>
    <row r="610" ht="15.75" customHeight="1">
      <c r="A610" s="6"/>
      <c r="B610" s="6"/>
      <c r="C610" s="6"/>
      <c r="D610" s="6"/>
      <c r="E610" s="6"/>
      <c r="G610" s="6"/>
      <c r="H610" s="6"/>
    </row>
    <row r="611" ht="15.75" customHeight="1">
      <c r="A611" s="6"/>
      <c r="B611" s="6"/>
      <c r="C611" s="6"/>
      <c r="D611" s="6"/>
      <c r="E611" s="6"/>
      <c r="G611" s="6"/>
      <c r="H611" s="6"/>
    </row>
    <row r="612" ht="15.75" customHeight="1">
      <c r="A612" s="6"/>
      <c r="B612" s="6"/>
      <c r="C612" s="6"/>
      <c r="D612" s="6"/>
      <c r="E612" s="6"/>
      <c r="G612" s="6"/>
      <c r="H612" s="6"/>
    </row>
    <row r="613" ht="15.75" customHeight="1">
      <c r="A613" s="6"/>
      <c r="B613" s="6"/>
      <c r="C613" s="6"/>
      <c r="D613" s="6"/>
      <c r="E613" s="6"/>
      <c r="G613" s="6"/>
      <c r="H613" s="6"/>
    </row>
    <row r="614" ht="15.75" customHeight="1">
      <c r="A614" s="6"/>
      <c r="B614" s="6"/>
      <c r="C614" s="6"/>
      <c r="D614" s="6"/>
      <c r="E614" s="6"/>
      <c r="G614" s="6"/>
      <c r="H614" s="6"/>
    </row>
    <row r="615" ht="15.75" customHeight="1">
      <c r="A615" s="6"/>
      <c r="B615" s="6"/>
      <c r="C615" s="6"/>
      <c r="D615" s="6"/>
      <c r="E615" s="6"/>
      <c r="G615" s="6"/>
      <c r="H615" s="6"/>
    </row>
    <row r="616" ht="15.75" customHeight="1">
      <c r="A616" s="6"/>
      <c r="B616" s="6"/>
      <c r="C616" s="6"/>
      <c r="D616" s="6"/>
      <c r="E616" s="6"/>
      <c r="G616" s="6"/>
      <c r="H616" s="6"/>
    </row>
    <row r="617" ht="15.75" customHeight="1">
      <c r="A617" s="6"/>
      <c r="B617" s="6"/>
      <c r="C617" s="6"/>
      <c r="D617" s="6"/>
      <c r="E617" s="6"/>
      <c r="G617" s="6"/>
      <c r="H617" s="6"/>
    </row>
    <row r="618" ht="15.75" customHeight="1">
      <c r="A618" s="6"/>
      <c r="B618" s="6"/>
      <c r="C618" s="6"/>
      <c r="D618" s="6"/>
      <c r="E618" s="6"/>
      <c r="G618" s="6"/>
      <c r="H618" s="6"/>
    </row>
    <row r="619" ht="15.75" customHeight="1">
      <c r="A619" s="6"/>
      <c r="B619" s="6"/>
      <c r="C619" s="6"/>
      <c r="D619" s="6"/>
      <c r="E619" s="6"/>
      <c r="G619" s="6"/>
      <c r="H619" s="6"/>
    </row>
    <row r="620" ht="15.75" customHeight="1">
      <c r="A620" s="6"/>
      <c r="B620" s="6"/>
      <c r="C620" s="6"/>
      <c r="D620" s="6"/>
      <c r="E620" s="6"/>
      <c r="G620" s="6"/>
      <c r="H620" s="6"/>
    </row>
    <row r="621" ht="15.75" customHeight="1">
      <c r="A621" s="6"/>
      <c r="B621" s="6"/>
      <c r="C621" s="6"/>
      <c r="D621" s="6"/>
      <c r="E621" s="6"/>
      <c r="G621" s="6"/>
      <c r="H621" s="6"/>
    </row>
    <row r="622" ht="15.75" customHeight="1">
      <c r="A622" s="6"/>
      <c r="B622" s="6"/>
      <c r="C622" s="6"/>
      <c r="D622" s="6"/>
      <c r="E622" s="6"/>
      <c r="G622" s="6"/>
      <c r="H622" s="6"/>
    </row>
    <row r="623" ht="15.75" customHeight="1">
      <c r="A623" s="6"/>
      <c r="B623" s="6"/>
      <c r="C623" s="6"/>
      <c r="D623" s="6"/>
      <c r="E623" s="6"/>
      <c r="G623" s="6"/>
      <c r="H623" s="6"/>
    </row>
    <row r="624" ht="15.75" customHeight="1">
      <c r="A624" s="6"/>
      <c r="B624" s="6"/>
      <c r="C624" s="6"/>
      <c r="D624" s="6"/>
      <c r="E624" s="6"/>
      <c r="G624" s="6"/>
      <c r="H624" s="6"/>
    </row>
    <row r="625" ht="15.75" customHeight="1">
      <c r="A625" s="6"/>
      <c r="B625" s="6"/>
      <c r="C625" s="6"/>
      <c r="D625" s="6"/>
      <c r="E625" s="6"/>
      <c r="G625" s="6"/>
      <c r="H625" s="6"/>
    </row>
    <row r="626" ht="15.75" customHeight="1">
      <c r="A626" s="6"/>
      <c r="B626" s="6"/>
      <c r="C626" s="6"/>
      <c r="D626" s="6"/>
      <c r="E626" s="6"/>
      <c r="G626" s="6"/>
      <c r="H626" s="6"/>
    </row>
    <row r="627" ht="15.75" customHeight="1">
      <c r="A627" s="6"/>
      <c r="B627" s="6"/>
      <c r="C627" s="6"/>
      <c r="D627" s="6"/>
      <c r="E627" s="6"/>
      <c r="G627" s="6"/>
      <c r="H627" s="6"/>
    </row>
    <row r="628" ht="15.75" customHeight="1">
      <c r="A628" s="6"/>
      <c r="B628" s="6"/>
      <c r="C628" s="6"/>
      <c r="D628" s="6"/>
      <c r="E628" s="6"/>
      <c r="G628" s="6"/>
      <c r="H628" s="6"/>
    </row>
    <row r="629" ht="15.75" customHeight="1">
      <c r="A629" s="6"/>
      <c r="B629" s="6"/>
      <c r="C629" s="6"/>
      <c r="D629" s="6"/>
      <c r="E629" s="6"/>
      <c r="G629" s="6"/>
      <c r="H629" s="6"/>
    </row>
    <row r="630" ht="15.75" customHeight="1">
      <c r="A630" s="6"/>
      <c r="B630" s="6"/>
      <c r="C630" s="6"/>
      <c r="D630" s="6"/>
      <c r="E630" s="6"/>
      <c r="G630" s="6"/>
      <c r="H630" s="6"/>
    </row>
    <row r="631" ht="15.75" customHeight="1">
      <c r="A631" s="6"/>
      <c r="B631" s="6"/>
      <c r="C631" s="6"/>
      <c r="D631" s="6"/>
      <c r="E631" s="6"/>
      <c r="G631" s="6"/>
      <c r="H631" s="6"/>
    </row>
    <row r="632" ht="15.75" customHeight="1">
      <c r="A632" s="6"/>
      <c r="B632" s="6"/>
      <c r="C632" s="6"/>
      <c r="D632" s="6"/>
      <c r="E632" s="6"/>
      <c r="G632" s="6"/>
      <c r="H632" s="6"/>
    </row>
    <row r="633" ht="15.75" customHeight="1">
      <c r="A633" s="6"/>
      <c r="B633" s="6"/>
      <c r="C633" s="6"/>
      <c r="D633" s="6"/>
      <c r="E633" s="6"/>
      <c r="G633" s="6"/>
      <c r="H633" s="6"/>
    </row>
    <row r="634" ht="15.75" customHeight="1">
      <c r="A634" s="6"/>
      <c r="B634" s="6"/>
      <c r="C634" s="6"/>
      <c r="D634" s="6"/>
      <c r="E634" s="6"/>
      <c r="G634" s="6"/>
      <c r="H634" s="6"/>
    </row>
    <row r="635" ht="15.75" customHeight="1">
      <c r="A635" s="6"/>
      <c r="B635" s="6"/>
      <c r="C635" s="6"/>
      <c r="D635" s="6"/>
      <c r="E635" s="6"/>
      <c r="G635" s="6"/>
      <c r="H635" s="6"/>
    </row>
    <row r="636" ht="15.75" customHeight="1">
      <c r="A636" s="6"/>
      <c r="B636" s="6"/>
      <c r="C636" s="6"/>
      <c r="D636" s="6"/>
      <c r="E636" s="6"/>
      <c r="G636" s="6"/>
      <c r="H636" s="6"/>
    </row>
    <row r="637" ht="15.75" customHeight="1">
      <c r="A637" s="6"/>
      <c r="B637" s="6"/>
      <c r="C637" s="6"/>
      <c r="D637" s="6"/>
      <c r="E637" s="6"/>
      <c r="G637" s="6"/>
      <c r="H637" s="6"/>
    </row>
    <row r="638" ht="15.75" customHeight="1">
      <c r="A638" s="6"/>
      <c r="B638" s="6"/>
      <c r="C638" s="6"/>
      <c r="D638" s="6"/>
      <c r="E638" s="6"/>
      <c r="G638" s="6"/>
      <c r="H638" s="6"/>
    </row>
    <row r="639" ht="15.75" customHeight="1">
      <c r="A639" s="6"/>
      <c r="B639" s="6"/>
      <c r="C639" s="6"/>
      <c r="D639" s="6"/>
      <c r="E639" s="6"/>
      <c r="G639" s="6"/>
      <c r="H639" s="6"/>
    </row>
    <row r="640" ht="15.75" customHeight="1">
      <c r="A640" s="6"/>
      <c r="B640" s="6"/>
      <c r="C640" s="6"/>
      <c r="D640" s="6"/>
      <c r="E640" s="6"/>
      <c r="G640" s="6"/>
      <c r="H640" s="6"/>
    </row>
    <row r="641" ht="15.75" customHeight="1">
      <c r="A641" s="6"/>
      <c r="B641" s="6"/>
      <c r="C641" s="6"/>
      <c r="D641" s="6"/>
      <c r="E641" s="6"/>
      <c r="G641" s="6"/>
      <c r="H641" s="6"/>
    </row>
    <row r="642" ht="15.75" customHeight="1">
      <c r="A642" s="6"/>
      <c r="B642" s="6"/>
      <c r="C642" s="6"/>
      <c r="D642" s="6"/>
      <c r="E642" s="6"/>
      <c r="G642" s="6"/>
      <c r="H642" s="6"/>
    </row>
    <row r="643" ht="15.75" customHeight="1">
      <c r="A643" s="6"/>
      <c r="B643" s="6"/>
      <c r="C643" s="6"/>
      <c r="D643" s="6"/>
      <c r="E643" s="6"/>
      <c r="G643" s="6"/>
      <c r="H643" s="6"/>
    </row>
    <row r="644" ht="15.75" customHeight="1">
      <c r="A644" s="6"/>
      <c r="B644" s="6"/>
      <c r="C644" s="6"/>
      <c r="D644" s="6"/>
      <c r="E644" s="6"/>
      <c r="G644" s="6"/>
      <c r="H644" s="6"/>
    </row>
    <row r="645" ht="15.75" customHeight="1">
      <c r="A645" s="6"/>
      <c r="B645" s="6"/>
      <c r="C645" s="6"/>
      <c r="D645" s="6"/>
      <c r="E645" s="6"/>
      <c r="G645" s="6"/>
      <c r="H645" s="6"/>
    </row>
    <row r="646" ht="15.75" customHeight="1">
      <c r="A646" s="6"/>
      <c r="B646" s="6"/>
      <c r="C646" s="6"/>
      <c r="D646" s="6"/>
      <c r="E646" s="6"/>
      <c r="G646" s="6"/>
      <c r="H646" s="6"/>
    </row>
    <row r="647" ht="15.75" customHeight="1">
      <c r="A647" s="6"/>
      <c r="B647" s="6"/>
      <c r="C647" s="6"/>
      <c r="D647" s="6"/>
      <c r="E647" s="6"/>
      <c r="G647" s="6"/>
      <c r="H647" s="6"/>
    </row>
    <row r="648" ht="15.75" customHeight="1">
      <c r="A648" s="6"/>
      <c r="B648" s="6"/>
      <c r="C648" s="6"/>
      <c r="D648" s="6"/>
      <c r="E648" s="6"/>
      <c r="G648" s="6"/>
      <c r="H648" s="6"/>
    </row>
    <row r="649" ht="15.75" customHeight="1">
      <c r="A649" s="6"/>
      <c r="B649" s="6"/>
      <c r="C649" s="6"/>
      <c r="D649" s="6"/>
      <c r="E649" s="6"/>
      <c r="G649" s="6"/>
      <c r="H649" s="6"/>
    </row>
    <row r="650" ht="15.75" customHeight="1">
      <c r="A650" s="6"/>
      <c r="B650" s="6"/>
      <c r="C650" s="6"/>
      <c r="D650" s="6"/>
      <c r="E650" s="6"/>
      <c r="G650" s="6"/>
      <c r="H650" s="6"/>
    </row>
    <row r="651" ht="15.75" customHeight="1">
      <c r="A651" s="6"/>
      <c r="B651" s="6"/>
      <c r="C651" s="6"/>
      <c r="D651" s="6"/>
      <c r="E651" s="6"/>
      <c r="G651" s="6"/>
      <c r="H651" s="6"/>
    </row>
    <row r="652" ht="15.75" customHeight="1">
      <c r="A652" s="6"/>
      <c r="B652" s="6"/>
      <c r="C652" s="6"/>
      <c r="D652" s="6"/>
      <c r="E652" s="6"/>
      <c r="G652" s="6"/>
      <c r="H652" s="6"/>
    </row>
    <row r="653" ht="15.75" customHeight="1">
      <c r="A653" s="6"/>
      <c r="B653" s="6"/>
      <c r="C653" s="6"/>
      <c r="D653" s="6"/>
      <c r="E653" s="6"/>
      <c r="G653" s="6"/>
      <c r="H653" s="6"/>
    </row>
    <row r="654" ht="15.75" customHeight="1">
      <c r="A654" s="6"/>
      <c r="B654" s="6"/>
      <c r="C654" s="6"/>
      <c r="D654" s="6"/>
      <c r="E654" s="6"/>
      <c r="G654" s="6"/>
      <c r="H654" s="6"/>
    </row>
    <row r="655" ht="15.75" customHeight="1">
      <c r="A655" s="6"/>
      <c r="B655" s="6"/>
      <c r="C655" s="6"/>
      <c r="D655" s="6"/>
      <c r="E655" s="6"/>
      <c r="G655" s="6"/>
      <c r="H655" s="6"/>
    </row>
    <row r="656" ht="15.75" customHeight="1">
      <c r="A656" s="6"/>
      <c r="B656" s="6"/>
      <c r="C656" s="6"/>
      <c r="D656" s="6"/>
      <c r="E656" s="6"/>
      <c r="G656" s="6"/>
      <c r="H656" s="6"/>
    </row>
    <row r="657" ht="15.75" customHeight="1">
      <c r="A657" s="6"/>
      <c r="B657" s="6"/>
      <c r="C657" s="6"/>
      <c r="D657" s="6"/>
      <c r="E657" s="6"/>
      <c r="G657" s="6"/>
      <c r="H657" s="6"/>
    </row>
    <row r="658" ht="15.75" customHeight="1">
      <c r="A658" s="6"/>
      <c r="B658" s="6"/>
      <c r="C658" s="6"/>
      <c r="D658" s="6"/>
      <c r="E658" s="6"/>
      <c r="G658" s="6"/>
      <c r="H658" s="6"/>
    </row>
    <row r="659" ht="15.75" customHeight="1">
      <c r="A659" s="6"/>
      <c r="B659" s="6"/>
      <c r="C659" s="6"/>
      <c r="D659" s="6"/>
      <c r="E659" s="6"/>
      <c r="G659" s="6"/>
      <c r="H659" s="6"/>
    </row>
    <row r="660" ht="15.75" customHeight="1">
      <c r="A660" s="6"/>
      <c r="B660" s="6"/>
      <c r="C660" s="6"/>
      <c r="D660" s="6"/>
      <c r="E660" s="6"/>
      <c r="G660" s="6"/>
      <c r="H660" s="6"/>
    </row>
    <row r="661" ht="15.75" customHeight="1">
      <c r="A661" s="6"/>
      <c r="B661" s="6"/>
      <c r="C661" s="6"/>
      <c r="D661" s="6"/>
      <c r="E661" s="6"/>
      <c r="G661" s="6"/>
      <c r="H661" s="6"/>
    </row>
    <row r="662" ht="15.75" customHeight="1">
      <c r="A662" s="6"/>
      <c r="B662" s="6"/>
      <c r="C662" s="6"/>
      <c r="D662" s="6"/>
      <c r="E662" s="6"/>
      <c r="G662" s="6"/>
      <c r="H662" s="6"/>
    </row>
    <row r="663" ht="15.75" customHeight="1">
      <c r="A663" s="6"/>
      <c r="B663" s="6"/>
      <c r="C663" s="6"/>
      <c r="D663" s="6"/>
      <c r="E663" s="6"/>
      <c r="G663" s="6"/>
      <c r="H663" s="6"/>
    </row>
    <row r="664" ht="15.75" customHeight="1">
      <c r="A664" s="6"/>
      <c r="B664" s="6"/>
      <c r="C664" s="6"/>
      <c r="D664" s="6"/>
      <c r="E664" s="6"/>
      <c r="G664" s="6"/>
      <c r="H664" s="6"/>
    </row>
    <row r="665" ht="15.75" customHeight="1">
      <c r="A665" s="6"/>
      <c r="B665" s="6"/>
      <c r="C665" s="6"/>
      <c r="D665" s="6"/>
      <c r="E665" s="6"/>
      <c r="G665" s="6"/>
      <c r="H665" s="6"/>
    </row>
    <row r="666" ht="15.75" customHeight="1">
      <c r="A666" s="6"/>
      <c r="B666" s="6"/>
      <c r="C666" s="6"/>
      <c r="D666" s="6"/>
      <c r="E666" s="6"/>
      <c r="G666" s="6"/>
      <c r="H666" s="6"/>
    </row>
    <row r="667" ht="15.75" customHeight="1">
      <c r="A667" s="6"/>
      <c r="B667" s="6"/>
      <c r="C667" s="6"/>
      <c r="D667" s="6"/>
      <c r="E667" s="6"/>
      <c r="G667" s="6"/>
      <c r="H667" s="6"/>
    </row>
    <row r="668" ht="15.75" customHeight="1">
      <c r="A668" s="6"/>
      <c r="B668" s="6"/>
      <c r="C668" s="6"/>
      <c r="D668" s="6"/>
      <c r="E668" s="6"/>
      <c r="G668" s="6"/>
      <c r="H668" s="6"/>
    </row>
    <row r="669" ht="15.75" customHeight="1">
      <c r="A669" s="6"/>
      <c r="B669" s="6"/>
      <c r="C669" s="6"/>
      <c r="D669" s="6"/>
      <c r="E669" s="6"/>
      <c r="G669" s="6"/>
      <c r="H669" s="6"/>
    </row>
    <row r="670" ht="15.75" customHeight="1">
      <c r="A670" s="6"/>
      <c r="B670" s="6"/>
      <c r="C670" s="6"/>
      <c r="D670" s="6"/>
      <c r="E670" s="6"/>
      <c r="G670" s="6"/>
      <c r="H670" s="6"/>
    </row>
    <row r="671" ht="15.75" customHeight="1">
      <c r="A671" s="6"/>
      <c r="B671" s="6"/>
      <c r="C671" s="6"/>
      <c r="D671" s="6"/>
      <c r="E671" s="6"/>
      <c r="G671" s="6"/>
      <c r="H671" s="6"/>
    </row>
    <row r="672" ht="15.75" customHeight="1">
      <c r="A672" s="6"/>
      <c r="B672" s="6"/>
      <c r="C672" s="6"/>
      <c r="D672" s="6"/>
      <c r="E672" s="6"/>
      <c r="G672" s="6"/>
      <c r="H672" s="6"/>
    </row>
    <row r="673" ht="15.75" customHeight="1">
      <c r="A673" s="6"/>
      <c r="B673" s="6"/>
      <c r="C673" s="6"/>
      <c r="D673" s="6"/>
      <c r="E673" s="6"/>
      <c r="G673" s="6"/>
      <c r="H673" s="6"/>
    </row>
    <row r="674" ht="15.75" customHeight="1">
      <c r="A674" s="6"/>
      <c r="B674" s="6"/>
      <c r="C674" s="6"/>
      <c r="D674" s="6"/>
      <c r="E674" s="6"/>
      <c r="G674" s="6"/>
      <c r="H674" s="6"/>
    </row>
    <row r="675" ht="15.75" customHeight="1">
      <c r="A675" s="6"/>
      <c r="B675" s="6"/>
      <c r="C675" s="6"/>
      <c r="D675" s="6"/>
      <c r="E675" s="6"/>
      <c r="G675" s="6"/>
      <c r="H675" s="6"/>
    </row>
    <row r="676" ht="15.75" customHeight="1">
      <c r="A676" s="6"/>
      <c r="B676" s="6"/>
      <c r="C676" s="6"/>
      <c r="D676" s="6"/>
      <c r="E676" s="6"/>
      <c r="G676" s="6"/>
      <c r="H676" s="6"/>
    </row>
    <row r="677" ht="15.75" customHeight="1">
      <c r="A677" s="6"/>
      <c r="B677" s="6"/>
      <c r="C677" s="6"/>
      <c r="D677" s="6"/>
      <c r="E677" s="6"/>
      <c r="G677" s="6"/>
      <c r="H677" s="6"/>
    </row>
    <row r="678" ht="15.75" customHeight="1">
      <c r="A678" s="6"/>
      <c r="B678" s="6"/>
      <c r="C678" s="6"/>
      <c r="D678" s="6"/>
      <c r="E678" s="6"/>
      <c r="G678" s="6"/>
      <c r="H678" s="6"/>
    </row>
    <row r="679" ht="15.75" customHeight="1">
      <c r="A679" s="6"/>
      <c r="B679" s="6"/>
      <c r="C679" s="6"/>
      <c r="D679" s="6"/>
      <c r="E679" s="6"/>
      <c r="G679" s="6"/>
      <c r="H679" s="6"/>
    </row>
    <row r="680" ht="15.75" customHeight="1">
      <c r="A680" s="6"/>
      <c r="B680" s="6"/>
      <c r="C680" s="6"/>
      <c r="D680" s="6"/>
      <c r="E680" s="6"/>
      <c r="G680" s="6"/>
      <c r="H680" s="6"/>
    </row>
    <row r="681" ht="15.75" customHeight="1">
      <c r="A681" s="6"/>
      <c r="B681" s="6"/>
      <c r="C681" s="6"/>
      <c r="D681" s="6"/>
      <c r="E681" s="6"/>
      <c r="G681" s="6"/>
      <c r="H681" s="6"/>
    </row>
    <row r="682" ht="15.75" customHeight="1">
      <c r="A682" s="6"/>
      <c r="B682" s="6"/>
      <c r="C682" s="6"/>
      <c r="D682" s="6"/>
      <c r="E682" s="6"/>
      <c r="G682" s="6"/>
      <c r="H682" s="6"/>
    </row>
    <row r="683" ht="15.75" customHeight="1">
      <c r="A683" s="6"/>
      <c r="B683" s="6"/>
      <c r="C683" s="6"/>
      <c r="D683" s="6"/>
      <c r="E683" s="6"/>
      <c r="G683" s="6"/>
      <c r="H683" s="6"/>
    </row>
    <row r="684" ht="15.75" customHeight="1">
      <c r="A684" s="6"/>
      <c r="B684" s="6"/>
      <c r="C684" s="6"/>
      <c r="D684" s="6"/>
      <c r="E684" s="6"/>
      <c r="G684" s="6"/>
      <c r="H684" s="6"/>
    </row>
    <row r="685" ht="15.75" customHeight="1">
      <c r="A685" s="6"/>
      <c r="B685" s="6"/>
      <c r="C685" s="6"/>
      <c r="D685" s="6"/>
      <c r="E685" s="6"/>
      <c r="G685" s="6"/>
      <c r="H685" s="6"/>
    </row>
    <row r="686" ht="15.75" customHeight="1">
      <c r="A686" s="6"/>
      <c r="B686" s="6"/>
      <c r="C686" s="6"/>
      <c r="D686" s="6"/>
      <c r="E686" s="6"/>
      <c r="G686" s="6"/>
      <c r="H686" s="6"/>
    </row>
    <row r="687" ht="15.75" customHeight="1">
      <c r="A687" s="6"/>
      <c r="B687" s="6"/>
      <c r="C687" s="6"/>
      <c r="D687" s="6"/>
      <c r="E687" s="6"/>
      <c r="G687" s="6"/>
      <c r="H687" s="6"/>
    </row>
    <row r="688" ht="15.75" customHeight="1">
      <c r="A688" s="6"/>
      <c r="B688" s="6"/>
      <c r="C688" s="6"/>
      <c r="D688" s="6"/>
      <c r="E688" s="6"/>
      <c r="G688" s="6"/>
      <c r="H688" s="6"/>
    </row>
    <row r="689" ht="15.75" customHeight="1">
      <c r="A689" s="6"/>
      <c r="B689" s="6"/>
      <c r="C689" s="6"/>
      <c r="D689" s="6"/>
      <c r="E689" s="6"/>
      <c r="G689" s="6"/>
      <c r="H689" s="6"/>
    </row>
    <row r="690" ht="15.75" customHeight="1">
      <c r="A690" s="6"/>
      <c r="B690" s="6"/>
      <c r="C690" s="6"/>
      <c r="D690" s="6"/>
      <c r="E690" s="6"/>
      <c r="G690" s="6"/>
      <c r="H690" s="6"/>
    </row>
    <row r="691" ht="15.75" customHeight="1">
      <c r="A691" s="6"/>
      <c r="B691" s="6"/>
      <c r="C691" s="6"/>
      <c r="D691" s="6"/>
      <c r="E691" s="6"/>
      <c r="G691" s="6"/>
      <c r="H691" s="6"/>
    </row>
    <row r="692" ht="15.75" customHeight="1">
      <c r="A692" s="6"/>
      <c r="B692" s="6"/>
      <c r="C692" s="6"/>
      <c r="D692" s="6"/>
      <c r="E692" s="6"/>
      <c r="G692" s="6"/>
      <c r="H692" s="6"/>
    </row>
    <row r="693" ht="15.75" customHeight="1">
      <c r="A693" s="6"/>
      <c r="B693" s="6"/>
      <c r="C693" s="6"/>
      <c r="D693" s="6"/>
      <c r="E693" s="6"/>
      <c r="G693" s="6"/>
      <c r="H693" s="6"/>
    </row>
    <row r="694" ht="15.75" customHeight="1">
      <c r="A694" s="6"/>
      <c r="B694" s="6"/>
      <c r="C694" s="6"/>
      <c r="D694" s="6"/>
      <c r="E694" s="6"/>
      <c r="G694" s="6"/>
      <c r="H694" s="6"/>
    </row>
    <row r="695" ht="15.75" customHeight="1">
      <c r="A695" s="6"/>
      <c r="B695" s="6"/>
      <c r="C695" s="6"/>
      <c r="D695" s="6"/>
      <c r="E695" s="6"/>
      <c r="G695" s="6"/>
      <c r="H695" s="6"/>
    </row>
    <row r="696" ht="15.75" customHeight="1">
      <c r="A696" s="6"/>
      <c r="B696" s="6"/>
      <c r="C696" s="6"/>
      <c r="D696" s="6"/>
      <c r="E696" s="6"/>
      <c r="G696" s="6"/>
      <c r="H696" s="6"/>
    </row>
    <row r="697" ht="15.75" customHeight="1">
      <c r="A697" s="6"/>
      <c r="B697" s="6"/>
      <c r="C697" s="6"/>
      <c r="D697" s="6"/>
      <c r="E697" s="6"/>
      <c r="G697" s="6"/>
      <c r="H697" s="6"/>
    </row>
    <row r="698" ht="15.75" customHeight="1">
      <c r="A698" s="6"/>
      <c r="B698" s="6"/>
      <c r="C698" s="6"/>
      <c r="D698" s="6"/>
      <c r="E698" s="6"/>
      <c r="G698" s="6"/>
      <c r="H698" s="6"/>
    </row>
    <row r="699" ht="15.75" customHeight="1">
      <c r="A699" s="6"/>
      <c r="B699" s="6"/>
      <c r="C699" s="6"/>
      <c r="D699" s="6"/>
      <c r="E699" s="6"/>
      <c r="G699" s="6"/>
      <c r="H699" s="6"/>
    </row>
    <row r="700" ht="15.75" customHeight="1">
      <c r="A700" s="6"/>
      <c r="B700" s="6"/>
      <c r="C700" s="6"/>
      <c r="D700" s="6"/>
      <c r="E700" s="6"/>
      <c r="G700" s="6"/>
      <c r="H700" s="6"/>
    </row>
    <row r="701" ht="15.75" customHeight="1">
      <c r="A701" s="6"/>
      <c r="B701" s="6"/>
      <c r="C701" s="6"/>
      <c r="D701" s="6"/>
      <c r="E701" s="6"/>
      <c r="G701" s="6"/>
      <c r="H701" s="6"/>
    </row>
    <row r="702" ht="15.75" customHeight="1">
      <c r="A702" s="6"/>
      <c r="B702" s="6"/>
      <c r="C702" s="6"/>
      <c r="D702" s="6"/>
      <c r="E702" s="6"/>
      <c r="G702" s="6"/>
      <c r="H702" s="6"/>
    </row>
    <row r="703" ht="15.75" customHeight="1">
      <c r="A703" s="6"/>
      <c r="B703" s="6"/>
      <c r="C703" s="6"/>
      <c r="D703" s="6"/>
      <c r="E703" s="6"/>
      <c r="G703" s="6"/>
      <c r="H703" s="6"/>
    </row>
    <row r="704" ht="15.75" customHeight="1">
      <c r="A704" s="6"/>
      <c r="B704" s="6"/>
      <c r="C704" s="6"/>
      <c r="D704" s="6"/>
      <c r="E704" s="6"/>
      <c r="G704" s="6"/>
      <c r="H704" s="6"/>
    </row>
    <row r="705" ht="15.75" customHeight="1">
      <c r="A705" s="6"/>
      <c r="B705" s="6"/>
      <c r="C705" s="6"/>
      <c r="D705" s="6"/>
      <c r="E705" s="6"/>
      <c r="G705" s="6"/>
      <c r="H705" s="6"/>
    </row>
    <row r="706" ht="15.75" customHeight="1">
      <c r="A706" s="6"/>
      <c r="B706" s="6"/>
      <c r="C706" s="6"/>
      <c r="D706" s="6"/>
      <c r="E706" s="6"/>
      <c r="G706" s="6"/>
      <c r="H706" s="6"/>
    </row>
    <row r="707" ht="15.75" customHeight="1">
      <c r="A707" s="6"/>
      <c r="B707" s="6"/>
      <c r="C707" s="6"/>
      <c r="D707" s="6"/>
      <c r="E707" s="6"/>
      <c r="G707" s="6"/>
      <c r="H707" s="6"/>
    </row>
    <row r="708" ht="15.75" customHeight="1">
      <c r="A708" s="6"/>
      <c r="B708" s="6"/>
      <c r="C708" s="6"/>
      <c r="D708" s="6"/>
      <c r="E708" s="6"/>
      <c r="G708" s="6"/>
      <c r="H708" s="6"/>
    </row>
    <row r="709" ht="15.75" customHeight="1">
      <c r="A709" s="6"/>
      <c r="B709" s="6"/>
      <c r="C709" s="6"/>
      <c r="D709" s="6"/>
      <c r="E709" s="6"/>
      <c r="G709" s="6"/>
      <c r="H709" s="6"/>
    </row>
    <row r="710" ht="15.75" customHeight="1">
      <c r="A710" s="6"/>
      <c r="B710" s="6"/>
      <c r="C710" s="6"/>
      <c r="D710" s="6"/>
      <c r="E710" s="6"/>
      <c r="G710" s="6"/>
      <c r="H710" s="6"/>
    </row>
    <row r="711" ht="15.75" customHeight="1">
      <c r="A711" s="6"/>
      <c r="B711" s="6"/>
      <c r="C711" s="6"/>
      <c r="D711" s="6"/>
      <c r="E711" s="6"/>
      <c r="G711" s="6"/>
      <c r="H711" s="6"/>
    </row>
    <row r="712" ht="15.75" customHeight="1">
      <c r="A712" s="6"/>
      <c r="B712" s="6"/>
      <c r="C712" s="6"/>
      <c r="D712" s="6"/>
      <c r="E712" s="6"/>
      <c r="G712" s="6"/>
      <c r="H712" s="6"/>
    </row>
    <row r="713" ht="15.75" customHeight="1">
      <c r="A713" s="6"/>
      <c r="B713" s="6"/>
      <c r="C713" s="6"/>
      <c r="D713" s="6"/>
      <c r="E713" s="6"/>
      <c r="G713" s="6"/>
      <c r="H713" s="6"/>
    </row>
    <row r="714" ht="15.75" customHeight="1">
      <c r="A714" s="6"/>
      <c r="B714" s="6"/>
      <c r="C714" s="6"/>
      <c r="D714" s="6"/>
      <c r="E714" s="6"/>
      <c r="G714" s="6"/>
      <c r="H714" s="6"/>
    </row>
    <row r="715" ht="15.75" customHeight="1">
      <c r="A715" s="6"/>
      <c r="B715" s="6"/>
      <c r="C715" s="6"/>
      <c r="D715" s="6"/>
      <c r="E715" s="6"/>
      <c r="G715" s="6"/>
      <c r="H715" s="6"/>
    </row>
    <row r="716" ht="15.75" customHeight="1">
      <c r="A716" s="6"/>
      <c r="B716" s="6"/>
      <c r="C716" s="6"/>
      <c r="D716" s="6"/>
      <c r="E716" s="6"/>
      <c r="G716" s="6"/>
      <c r="H716" s="6"/>
    </row>
    <row r="717" ht="15.75" customHeight="1">
      <c r="A717" s="6"/>
      <c r="B717" s="6"/>
      <c r="C717" s="6"/>
      <c r="D717" s="6"/>
      <c r="E717" s="6"/>
      <c r="G717" s="6"/>
      <c r="H717" s="6"/>
    </row>
    <row r="718" ht="15.75" customHeight="1">
      <c r="A718" s="6"/>
      <c r="B718" s="6"/>
      <c r="C718" s="6"/>
      <c r="D718" s="6"/>
      <c r="E718" s="6"/>
      <c r="G718" s="6"/>
      <c r="H718" s="6"/>
    </row>
    <row r="719" ht="15.75" customHeight="1">
      <c r="A719" s="6"/>
      <c r="B719" s="6"/>
      <c r="C719" s="6"/>
      <c r="D719" s="6"/>
      <c r="E719" s="6"/>
      <c r="G719" s="6"/>
      <c r="H719" s="6"/>
    </row>
    <row r="720" ht="15.75" customHeight="1">
      <c r="A720" s="6"/>
      <c r="B720" s="6"/>
      <c r="C720" s="6"/>
      <c r="D720" s="6"/>
      <c r="E720" s="6"/>
      <c r="G720" s="6"/>
      <c r="H720" s="6"/>
    </row>
    <row r="721" ht="15.75" customHeight="1">
      <c r="A721" s="6"/>
      <c r="B721" s="6"/>
      <c r="C721" s="6"/>
      <c r="D721" s="6"/>
      <c r="E721" s="6"/>
      <c r="G721" s="6"/>
      <c r="H721" s="6"/>
    </row>
    <row r="722" ht="15.75" customHeight="1">
      <c r="A722" s="6"/>
      <c r="B722" s="6"/>
      <c r="C722" s="6"/>
      <c r="D722" s="6"/>
      <c r="E722" s="6"/>
      <c r="G722" s="6"/>
      <c r="H722" s="6"/>
    </row>
    <row r="723" ht="15.75" customHeight="1">
      <c r="A723" s="6"/>
      <c r="B723" s="6"/>
      <c r="C723" s="6"/>
      <c r="D723" s="6"/>
      <c r="E723" s="6"/>
      <c r="G723" s="6"/>
      <c r="H723" s="6"/>
    </row>
    <row r="724" ht="15.75" customHeight="1">
      <c r="A724" s="6"/>
      <c r="B724" s="6"/>
      <c r="C724" s="6"/>
      <c r="D724" s="6"/>
      <c r="E724" s="6"/>
      <c r="G724" s="6"/>
      <c r="H724" s="6"/>
    </row>
    <row r="725" ht="15.75" customHeight="1">
      <c r="A725" s="6"/>
      <c r="B725" s="6"/>
      <c r="C725" s="6"/>
      <c r="D725" s="6"/>
      <c r="E725" s="6"/>
      <c r="G725" s="6"/>
      <c r="H725" s="6"/>
    </row>
    <row r="726" ht="15.75" customHeight="1">
      <c r="A726" s="6"/>
      <c r="B726" s="6"/>
      <c r="C726" s="6"/>
      <c r="D726" s="6"/>
      <c r="E726" s="6"/>
      <c r="G726" s="6"/>
      <c r="H726" s="6"/>
    </row>
    <row r="727" ht="15.75" customHeight="1">
      <c r="A727" s="6"/>
      <c r="B727" s="6"/>
      <c r="C727" s="6"/>
      <c r="D727" s="6"/>
      <c r="E727" s="6"/>
      <c r="G727" s="6"/>
      <c r="H727" s="6"/>
    </row>
    <row r="728" ht="15.75" customHeight="1">
      <c r="A728" s="6"/>
      <c r="B728" s="6"/>
      <c r="C728" s="6"/>
      <c r="D728" s="6"/>
      <c r="E728" s="6"/>
      <c r="G728" s="6"/>
      <c r="H728" s="6"/>
    </row>
    <row r="729" ht="15.75" customHeight="1">
      <c r="A729" s="6"/>
      <c r="B729" s="6"/>
      <c r="C729" s="6"/>
      <c r="D729" s="6"/>
      <c r="E729" s="6"/>
      <c r="G729" s="6"/>
      <c r="H729" s="6"/>
    </row>
    <row r="730" ht="15.75" customHeight="1">
      <c r="A730" s="6"/>
      <c r="B730" s="6"/>
      <c r="C730" s="6"/>
      <c r="D730" s="6"/>
      <c r="E730" s="6"/>
      <c r="G730" s="6"/>
      <c r="H730" s="6"/>
    </row>
    <row r="731" ht="15.75" customHeight="1">
      <c r="A731" s="6"/>
      <c r="B731" s="6"/>
      <c r="C731" s="6"/>
      <c r="D731" s="6"/>
      <c r="E731" s="6"/>
      <c r="G731" s="6"/>
      <c r="H731" s="6"/>
    </row>
    <row r="732" ht="15.75" customHeight="1">
      <c r="A732" s="6"/>
      <c r="B732" s="6"/>
      <c r="C732" s="6"/>
      <c r="D732" s="6"/>
      <c r="E732" s="6"/>
      <c r="G732" s="6"/>
      <c r="H732" s="6"/>
    </row>
    <row r="733" ht="15.75" customHeight="1">
      <c r="A733" s="6"/>
      <c r="B733" s="6"/>
      <c r="C733" s="6"/>
      <c r="D733" s="6"/>
      <c r="E733" s="6"/>
      <c r="G733" s="6"/>
      <c r="H733" s="6"/>
    </row>
    <row r="734" ht="15.75" customHeight="1">
      <c r="A734" s="6"/>
      <c r="B734" s="6"/>
      <c r="C734" s="6"/>
      <c r="D734" s="6"/>
      <c r="E734" s="6"/>
      <c r="G734" s="6"/>
      <c r="H734" s="6"/>
    </row>
    <row r="735" ht="15.75" customHeight="1">
      <c r="A735" s="6"/>
      <c r="B735" s="6"/>
      <c r="C735" s="6"/>
      <c r="D735" s="6"/>
      <c r="E735" s="6"/>
      <c r="G735" s="6"/>
      <c r="H735" s="6"/>
    </row>
    <row r="736" ht="15.75" customHeight="1">
      <c r="A736" s="6"/>
      <c r="B736" s="6"/>
      <c r="C736" s="6"/>
      <c r="D736" s="6"/>
      <c r="E736" s="6"/>
      <c r="G736" s="6"/>
      <c r="H736" s="6"/>
    </row>
    <row r="737" ht="15.75" customHeight="1">
      <c r="A737" s="6"/>
      <c r="B737" s="6"/>
      <c r="C737" s="6"/>
      <c r="D737" s="6"/>
      <c r="E737" s="6"/>
      <c r="G737" s="6"/>
      <c r="H737" s="6"/>
    </row>
    <row r="738" ht="15.75" customHeight="1">
      <c r="A738" s="6"/>
      <c r="B738" s="6"/>
      <c r="C738" s="6"/>
      <c r="D738" s="6"/>
      <c r="E738" s="6"/>
      <c r="G738" s="6"/>
      <c r="H738" s="6"/>
    </row>
    <row r="739" ht="15.75" customHeight="1">
      <c r="A739" s="6"/>
      <c r="B739" s="6"/>
      <c r="C739" s="6"/>
      <c r="D739" s="6"/>
      <c r="E739" s="6"/>
      <c r="G739" s="6"/>
      <c r="H739" s="6"/>
    </row>
    <row r="740" ht="15.75" customHeight="1">
      <c r="A740" s="6"/>
      <c r="B740" s="6"/>
      <c r="C740" s="6"/>
      <c r="D740" s="6"/>
      <c r="E740" s="6"/>
      <c r="G740" s="6"/>
      <c r="H740" s="6"/>
    </row>
    <row r="741" ht="15.75" customHeight="1">
      <c r="A741" s="6"/>
      <c r="B741" s="6"/>
      <c r="C741" s="6"/>
      <c r="D741" s="6"/>
      <c r="E741" s="6"/>
      <c r="G741" s="6"/>
      <c r="H741" s="6"/>
    </row>
    <row r="742" ht="15.75" customHeight="1">
      <c r="A742" s="6"/>
      <c r="B742" s="6"/>
      <c r="C742" s="6"/>
      <c r="D742" s="6"/>
      <c r="E742" s="6"/>
      <c r="G742" s="6"/>
      <c r="H742" s="6"/>
    </row>
    <row r="743" ht="15.75" customHeight="1">
      <c r="A743" s="6"/>
      <c r="B743" s="6"/>
      <c r="C743" s="6"/>
      <c r="D743" s="6"/>
      <c r="E743" s="6"/>
      <c r="G743" s="6"/>
      <c r="H743" s="6"/>
    </row>
    <row r="744" ht="15.75" customHeight="1">
      <c r="A744" s="6"/>
      <c r="B744" s="6"/>
      <c r="C744" s="6"/>
      <c r="D744" s="6"/>
      <c r="E744" s="6"/>
      <c r="G744" s="6"/>
      <c r="H744" s="6"/>
    </row>
    <row r="745" ht="15.75" customHeight="1">
      <c r="A745" s="6"/>
      <c r="B745" s="6"/>
      <c r="C745" s="6"/>
      <c r="D745" s="6"/>
      <c r="E745" s="6"/>
      <c r="G745" s="6"/>
      <c r="H745" s="6"/>
    </row>
    <row r="746" ht="15.75" customHeight="1">
      <c r="A746" s="6"/>
      <c r="B746" s="6"/>
      <c r="C746" s="6"/>
      <c r="D746" s="6"/>
      <c r="E746" s="6"/>
      <c r="G746" s="6"/>
      <c r="H746" s="6"/>
    </row>
    <row r="747" ht="15.75" customHeight="1">
      <c r="A747" s="6"/>
      <c r="B747" s="6"/>
      <c r="C747" s="6"/>
      <c r="D747" s="6"/>
      <c r="E747" s="6"/>
      <c r="G747" s="6"/>
      <c r="H747" s="6"/>
    </row>
    <row r="748" ht="15.75" customHeight="1">
      <c r="A748" s="6"/>
      <c r="B748" s="6"/>
      <c r="C748" s="6"/>
      <c r="D748" s="6"/>
      <c r="E748" s="6"/>
      <c r="G748" s="6"/>
      <c r="H748" s="6"/>
    </row>
    <row r="749" ht="15.75" customHeight="1">
      <c r="A749" s="6"/>
      <c r="B749" s="6"/>
      <c r="C749" s="6"/>
      <c r="D749" s="6"/>
      <c r="E749" s="6"/>
      <c r="G749" s="6"/>
      <c r="H749" s="6"/>
    </row>
    <row r="750" ht="15.75" customHeight="1">
      <c r="A750" s="6"/>
      <c r="B750" s="6"/>
      <c r="C750" s="6"/>
      <c r="D750" s="6"/>
      <c r="E750" s="6"/>
      <c r="G750" s="6"/>
      <c r="H750" s="6"/>
    </row>
    <row r="751" ht="15.75" customHeight="1">
      <c r="A751" s="6"/>
      <c r="B751" s="6"/>
      <c r="C751" s="6"/>
      <c r="D751" s="6"/>
      <c r="E751" s="6"/>
      <c r="G751" s="6"/>
      <c r="H751" s="6"/>
    </row>
    <row r="752" ht="15.75" customHeight="1">
      <c r="A752" s="6"/>
      <c r="B752" s="6"/>
      <c r="C752" s="6"/>
      <c r="D752" s="6"/>
      <c r="E752" s="6"/>
      <c r="G752" s="6"/>
      <c r="H752" s="6"/>
    </row>
    <row r="753" ht="15.75" customHeight="1">
      <c r="A753" s="6"/>
      <c r="B753" s="6"/>
      <c r="C753" s="6"/>
      <c r="D753" s="6"/>
      <c r="E753" s="6"/>
      <c r="G753" s="6"/>
      <c r="H753" s="6"/>
    </row>
    <row r="754" ht="15.75" customHeight="1">
      <c r="A754" s="6"/>
      <c r="B754" s="6"/>
      <c r="C754" s="6"/>
      <c r="D754" s="6"/>
      <c r="E754" s="6"/>
      <c r="G754" s="6"/>
      <c r="H754" s="6"/>
    </row>
    <row r="755" ht="15.75" customHeight="1">
      <c r="A755" s="6"/>
      <c r="B755" s="6"/>
      <c r="C755" s="6"/>
      <c r="D755" s="6"/>
      <c r="E755" s="6"/>
      <c r="G755" s="6"/>
      <c r="H755" s="6"/>
    </row>
    <row r="756" ht="15.75" customHeight="1">
      <c r="A756" s="6"/>
      <c r="B756" s="6"/>
      <c r="C756" s="6"/>
      <c r="D756" s="6"/>
      <c r="E756" s="6"/>
      <c r="G756" s="6"/>
      <c r="H756" s="6"/>
    </row>
    <row r="757" ht="15.75" customHeight="1">
      <c r="A757" s="6"/>
      <c r="B757" s="6"/>
      <c r="C757" s="6"/>
      <c r="D757" s="6"/>
      <c r="E757" s="6"/>
      <c r="G757" s="6"/>
      <c r="H757" s="6"/>
    </row>
    <row r="758" ht="15.75" customHeight="1">
      <c r="A758" s="6"/>
      <c r="B758" s="6"/>
      <c r="C758" s="6"/>
      <c r="D758" s="6"/>
      <c r="E758" s="6"/>
      <c r="G758" s="6"/>
      <c r="H758" s="6"/>
    </row>
    <row r="759" ht="15.75" customHeight="1">
      <c r="A759" s="6"/>
      <c r="B759" s="6"/>
      <c r="C759" s="6"/>
      <c r="D759" s="6"/>
      <c r="E759" s="6"/>
      <c r="G759" s="6"/>
      <c r="H759" s="6"/>
    </row>
    <row r="760" ht="15.75" customHeight="1">
      <c r="A760" s="6"/>
      <c r="B760" s="6"/>
      <c r="C760" s="6"/>
      <c r="D760" s="6"/>
      <c r="E760" s="6"/>
      <c r="G760" s="6"/>
      <c r="H760" s="6"/>
    </row>
    <row r="761" ht="15.75" customHeight="1">
      <c r="A761" s="6"/>
      <c r="B761" s="6"/>
      <c r="C761" s="6"/>
      <c r="D761" s="6"/>
      <c r="E761" s="6"/>
      <c r="G761" s="6"/>
      <c r="H761" s="6"/>
    </row>
    <row r="762" ht="15.75" customHeight="1">
      <c r="A762" s="6"/>
      <c r="B762" s="6"/>
      <c r="C762" s="6"/>
      <c r="D762" s="6"/>
      <c r="E762" s="6"/>
      <c r="G762" s="6"/>
      <c r="H762" s="6"/>
    </row>
    <row r="763" ht="15.75" customHeight="1">
      <c r="A763" s="6"/>
      <c r="B763" s="6"/>
      <c r="C763" s="6"/>
      <c r="D763" s="6"/>
      <c r="E763" s="6"/>
      <c r="G763" s="6"/>
      <c r="H763" s="6"/>
    </row>
    <row r="764" ht="15.75" customHeight="1">
      <c r="A764" s="6"/>
      <c r="B764" s="6"/>
      <c r="C764" s="6"/>
      <c r="D764" s="6"/>
      <c r="E764" s="6"/>
      <c r="G764" s="6"/>
      <c r="H764" s="6"/>
    </row>
    <row r="765" ht="15.75" customHeight="1">
      <c r="A765" s="6"/>
      <c r="B765" s="6"/>
      <c r="C765" s="6"/>
      <c r="D765" s="6"/>
      <c r="E765" s="6"/>
      <c r="G765" s="6"/>
      <c r="H765" s="6"/>
    </row>
    <row r="766" ht="15.75" customHeight="1">
      <c r="A766" s="6"/>
      <c r="B766" s="6"/>
      <c r="C766" s="6"/>
      <c r="D766" s="6"/>
      <c r="E766" s="6"/>
      <c r="G766" s="6"/>
      <c r="H766" s="6"/>
    </row>
    <row r="767" ht="15.75" customHeight="1">
      <c r="A767" s="6"/>
      <c r="B767" s="6"/>
      <c r="C767" s="6"/>
      <c r="D767" s="6"/>
      <c r="E767" s="6"/>
      <c r="G767" s="6"/>
      <c r="H767" s="6"/>
    </row>
    <row r="768" ht="15.75" customHeight="1">
      <c r="A768" s="6"/>
      <c r="B768" s="6"/>
      <c r="C768" s="6"/>
      <c r="D768" s="6"/>
      <c r="E768" s="6"/>
      <c r="G768" s="6"/>
      <c r="H768" s="6"/>
    </row>
    <row r="769" ht="15.75" customHeight="1">
      <c r="A769" s="6"/>
      <c r="B769" s="6"/>
      <c r="C769" s="6"/>
      <c r="D769" s="6"/>
      <c r="E769" s="6"/>
      <c r="G769" s="6"/>
      <c r="H769" s="6"/>
    </row>
    <row r="770" ht="15.75" customHeight="1">
      <c r="A770" s="6"/>
      <c r="B770" s="6"/>
      <c r="C770" s="6"/>
      <c r="D770" s="6"/>
      <c r="E770" s="6"/>
      <c r="G770" s="6"/>
      <c r="H770" s="6"/>
    </row>
    <row r="771" ht="15.75" customHeight="1">
      <c r="A771" s="6"/>
      <c r="B771" s="6"/>
      <c r="C771" s="6"/>
      <c r="D771" s="6"/>
      <c r="E771" s="6"/>
      <c r="G771" s="6"/>
      <c r="H771" s="6"/>
    </row>
    <row r="772" ht="15.75" customHeight="1">
      <c r="A772" s="6"/>
      <c r="B772" s="6"/>
      <c r="C772" s="6"/>
      <c r="D772" s="6"/>
      <c r="E772" s="6"/>
      <c r="G772" s="6"/>
      <c r="H772" s="6"/>
    </row>
    <row r="773" ht="15.75" customHeight="1">
      <c r="A773" s="6"/>
      <c r="B773" s="6"/>
      <c r="C773" s="6"/>
      <c r="D773" s="6"/>
      <c r="E773" s="6"/>
      <c r="G773" s="6"/>
      <c r="H773" s="6"/>
    </row>
    <row r="774" ht="15.75" customHeight="1">
      <c r="A774" s="6"/>
      <c r="B774" s="6"/>
      <c r="C774" s="6"/>
      <c r="D774" s="6"/>
      <c r="E774" s="6"/>
      <c r="G774" s="6"/>
      <c r="H774" s="6"/>
    </row>
    <row r="775" ht="15.75" customHeight="1">
      <c r="A775" s="6"/>
      <c r="B775" s="6"/>
      <c r="C775" s="6"/>
      <c r="D775" s="6"/>
      <c r="E775" s="6"/>
      <c r="G775" s="6"/>
      <c r="H775" s="6"/>
    </row>
    <row r="776" ht="15.75" customHeight="1">
      <c r="A776" s="6"/>
      <c r="B776" s="6"/>
      <c r="C776" s="6"/>
      <c r="D776" s="6"/>
      <c r="E776" s="6"/>
      <c r="G776" s="6"/>
      <c r="H776" s="6"/>
    </row>
    <row r="777" ht="15.75" customHeight="1">
      <c r="A777" s="6"/>
      <c r="B777" s="6"/>
      <c r="C777" s="6"/>
      <c r="D777" s="6"/>
      <c r="E777" s="6"/>
      <c r="G777" s="6"/>
      <c r="H777" s="6"/>
    </row>
    <row r="778" ht="15.75" customHeight="1">
      <c r="A778" s="6"/>
      <c r="B778" s="6"/>
      <c r="C778" s="6"/>
      <c r="D778" s="6"/>
      <c r="E778" s="6"/>
      <c r="G778" s="6"/>
      <c r="H778" s="6"/>
    </row>
    <row r="779" ht="15.75" customHeight="1">
      <c r="A779" s="6"/>
      <c r="B779" s="6"/>
      <c r="C779" s="6"/>
      <c r="D779" s="6"/>
      <c r="E779" s="6"/>
      <c r="G779" s="6"/>
      <c r="H779" s="6"/>
    </row>
    <row r="780" ht="15.75" customHeight="1">
      <c r="A780" s="6"/>
      <c r="B780" s="6"/>
      <c r="C780" s="6"/>
      <c r="D780" s="6"/>
      <c r="E780" s="6"/>
      <c r="G780" s="6"/>
      <c r="H780" s="6"/>
    </row>
    <row r="781" ht="15.75" customHeight="1">
      <c r="A781" s="6"/>
      <c r="B781" s="6"/>
      <c r="C781" s="6"/>
      <c r="D781" s="6"/>
      <c r="E781" s="6"/>
      <c r="G781" s="6"/>
      <c r="H781" s="6"/>
    </row>
    <row r="782" ht="15.75" customHeight="1">
      <c r="A782" s="6"/>
      <c r="B782" s="6"/>
      <c r="C782" s="6"/>
      <c r="D782" s="6"/>
      <c r="E782" s="6"/>
      <c r="G782" s="6"/>
      <c r="H782" s="6"/>
    </row>
    <row r="783" ht="15.75" customHeight="1">
      <c r="A783" s="6"/>
      <c r="B783" s="6"/>
      <c r="C783" s="6"/>
      <c r="D783" s="6"/>
      <c r="E783" s="6"/>
      <c r="G783" s="6"/>
      <c r="H783" s="6"/>
    </row>
    <row r="784" ht="15.75" customHeight="1">
      <c r="A784" s="6"/>
      <c r="B784" s="6"/>
      <c r="C784" s="6"/>
      <c r="D784" s="6"/>
      <c r="E784" s="6"/>
      <c r="G784" s="6"/>
      <c r="H784" s="6"/>
    </row>
    <row r="785" ht="15.75" customHeight="1">
      <c r="A785" s="6"/>
      <c r="B785" s="6"/>
      <c r="C785" s="6"/>
      <c r="D785" s="6"/>
      <c r="E785" s="6"/>
      <c r="G785" s="6"/>
      <c r="H785" s="6"/>
    </row>
    <row r="786" ht="15.75" customHeight="1">
      <c r="A786" s="6"/>
      <c r="B786" s="6"/>
      <c r="C786" s="6"/>
      <c r="D786" s="6"/>
      <c r="E786" s="6"/>
      <c r="G786" s="6"/>
      <c r="H786" s="6"/>
    </row>
    <row r="787" ht="15.75" customHeight="1">
      <c r="A787" s="6"/>
      <c r="B787" s="6"/>
      <c r="C787" s="6"/>
      <c r="D787" s="6"/>
      <c r="E787" s="6"/>
      <c r="G787" s="6"/>
      <c r="H787" s="6"/>
    </row>
    <row r="788" ht="15.75" customHeight="1">
      <c r="A788" s="6"/>
      <c r="B788" s="6"/>
      <c r="C788" s="6"/>
      <c r="D788" s="6"/>
      <c r="E788" s="6"/>
      <c r="G788" s="6"/>
      <c r="H788" s="6"/>
    </row>
    <row r="789" ht="15.75" customHeight="1">
      <c r="A789" s="6"/>
      <c r="B789" s="6"/>
      <c r="C789" s="6"/>
      <c r="D789" s="6"/>
      <c r="E789" s="6"/>
      <c r="G789" s="6"/>
      <c r="H789" s="6"/>
    </row>
    <row r="790" ht="15.75" customHeight="1">
      <c r="A790" s="6"/>
      <c r="B790" s="6"/>
      <c r="C790" s="6"/>
      <c r="D790" s="6"/>
      <c r="E790" s="6"/>
      <c r="G790" s="6"/>
      <c r="H790" s="6"/>
    </row>
    <row r="791" ht="15.75" customHeight="1">
      <c r="A791" s="6"/>
      <c r="B791" s="6"/>
      <c r="C791" s="6"/>
      <c r="D791" s="6"/>
      <c r="E791" s="6"/>
      <c r="G791" s="6"/>
      <c r="H791" s="6"/>
    </row>
    <row r="792" ht="15.75" customHeight="1">
      <c r="A792" s="6"/>
      <c r="B792" s="6"/>
      <c r="C792" s="6"/>
      <c r="D792" s="6"/>
      <c r="E792" s="6"/>
      <c r="G792" s="6"/>
      <c r="H792" s="6"/>
    </row>
    <row r="793" ht="15.75" customHeight="1">
      <c r="A793" s="6"/>
      <c r="B793" s="6"/>
      <c r="C793" s="6"/>
      <c r="D793" s="6"/>
      <c r="E793" s="6"/>
      <c r="G793" s="6"/>
      <c r="H793" s="6"/>
    </row>
    <row r="794" ht="15.75" customHeight="1">
      <c r="A794" s="6"/>
      <c r="B794" s="6"/>
      <c r="C794" s="6"/>
      <c r="D794" s="6"/>
      <c r="E794" s="6"/>
      <c r="G794" s="6"/>
      <c r="H794" s="6"/>
    </row>
    <row r="795" ht="15.75" customHeight="1">
      <c r="A795" s="6"/>
      <c r="B795" s="6"/>
      <c r="C795" s="6"/>
      <c r="D795" s="6"/>
      <c r="E795" s="6"/>
      <c r="G795" s="6"/>
      <c r="H795" s="6"/>
    </row>
    <row r="796" ht="15.75" customHeight="1">
      <c r="A796" s="6"/>
      <c r="B796" s="6"/>
      <c r="C796" s="6"/>
      <c r="D796" s="6"/>
      <c r="E796" s="6"/>
      <c r="G796" s="6"/>
      <c r="H796" s="6"/>
    </row>
    <row r="797" ht="15.75" customHeight="1">
      <c r="A797" s="6"/>
      <c r="B797" s="6"/>
      <c r="C797" s="6"/>
      <c r="D797" s="6"/>
      <c r="E797" s="6"/>
      <c r="G797" s="6"/>
      <c r="H797" s="6"/>
    </row>
    <row r="798" ht="15.75" customHeight="1">
      <c r="A798" s="6"/>
      <c r="B798" s="6"/>
      <c r="C798" s="6"/>
      <c r="D798" s="6"/>
      <c r="E798" s="6"/>
      <c r="G798" s="6"/>
      <c r="H798" s="6"/>
    </row>
    <row r="799" ht="15.75" customHeight="1">
      <c r="A799" s="6"/>
      <c r="B799" s="6"/>
      <c r="C799" s="6"/>
      <c r="D799" s="6"/>
      <c r="E799" s="6"/>
      <c r="G799" s="6"/>
      <c r="H799" s="6"/>
    </row>
    <row r="800" ht="15.75" customHeight="1">
      <c r="A800" s="6"/>
      <c r="B800" s="6"/>
      <c r="C800" s="6"/>
      <c r="D800" s="6"/>
      <c r="E800" s="6"/>
      <c r="G800" s="6"/>
      <c r="H800" s="6"/>
    </row>
    <row r="801" ht="15.75" customHeight="1">
      <c r="A801" s="6"/>
      <c r="B801" s="6"/>
      <c r="C801" s="6"/>
      <c r="D801" s="6"/>
      <c r="E801" s="6"/>
      <c r="G801" s="6"/>
      <c r="H801" s="6"/>
    </row>
    <row r="802" ht="15.75" customHeight="1">
      <c r="A802" s="6"/>
      <c r="B802" s="6"/>
      <c r="C802" s="6"/>
      <c r="D802" s="6"/>
      <c r="E802" s="6"/>
      <c r="G802" s="6"/>
      <c r="H802" s="6"/>
    </row>
    <row r="803" ht="15.75" customHeight="1">
      <c r="A803" s="6"/>
      <c r="B803" s="6"/>
      <c r="C803" s="6"/>
      <c r="D803" s="6"/>
      <c r="E803" s="6"/>
      <c r="G803" s="6"/>
      <c r="H803" s="6"/>
    </row>
    <row r="804" ht="15.75" customHeight="1">
      <c r="A804" s="6"/>
      <c r="B804" s="6"/>
      <c r="C804" s="6"/>
      <c r="D804" s="6"/>
      <c r="E804" s="6"/>
      <c r="G804" s="6"/>
      <c r="H804" s="6"/>
    </row>
    <row r="805" ht="15.75" customHeight="1">
      <c r="A805" s="6"/>
      <c r="B805" s="6"/>
      <c r="C805" s="6"/>
      <c r="D805" s="6"/>
      <c r="E805" s="6"/>
      <c r="G805" s="6"/>
      <c r="H805" s="6"/>
    </row>
    <row r="806" ht="15.75" customHeight="1">
      <c r="A806" s="6"/>
      <c r="B806" s="6"/>
      <c r="C806" s="6"/>
      <c r="D806" s="6"/>
      <c r="E806" s="6"/>
      <c r="G806" s="6"/>
      <c r="H806" s="6"/>
    </row>
    <row r="807" ht="15.75" customHeight="1">
      <c r="A807" s="6"/>
      <c r="B807" s="6"/>
      <c r="C807" s="6"/>
      <c r="D807" s="6"/>
      <c r="E807" s="6"/>
      <c r="G807" s="6"/>
      <c r="H807" s="6"/>
    </row>
    <row r="808" ht="15.75" customHeight="1">
      <c r="A808" s="6"/>
      <c r="B808" s="6"/>
      <c r="C808" s="6"/>
      <c r="D808" s="6"/>
      <c r="E808" s="6"/>
      <c r="G808" s="6"/>
      <c r="H808" s="6"/>
    </row>
    <row r="809" ht="15.75" customHeight="1">
      <c r="A809" s="6"/>
      <c r="B809" s="6"/>
      <c r="C809" s="6"/>
      <c r="D809" s="6"/>
      <c r="E809" s="6"/>
      <c r="G809" s="6"/>
      <c r="H809" s="6"/>
    </row>
    <row r="810" ht="15.75" customHeight="1">
      <c r="A810" s="6"/>
      <c r="B810" s="6"/>
      <c r="C810" s="6"/>
      <c r="D810" s="6"/>
      <c r="E810" s="6"/>
      <c r="G810" s="6"/>
      <c r="H810" s="6"/>
    </row>
    <row r="811" ht="15.75" customHeight="1">
      <c r="A811" s="6"/>
      <c r="B811" s="6"/>
      <c r="C811" s="6"/>
      <c r="D811" s="6"/>
      <c r="E811" s="6"/>
      <c r="G811" s="6"/>
      <c r="H811" s="6"/>
    </row>
    <row r="812" ht="15.75" customHeight="1">
      <c r="A812" s="6"/>
      <c r="B812" s="6"/>
      <c r="C812" s="6"/>
      <c r="D812" s="6"/>
      <c r="E812" s="6"/>
      <c r="G812" s="6"/>
      <c r="H812" s="6"/>
    </row>
    <row r="813" ht="15.75" customHeight="1">
      <c r="A813" s="6"/>
      <c r="B813" s="6"/>
      <c r="C813" s="6"/>
      <c r="D813" s="6"/>
      <c r="E813" s="6"/>
      <c r="G813" s="6"/>
      <c r="H813" s="6"/>
    </row>
    <row r="814" ht="15.75" customHeight="1">
      <c r="A814" s="6"/>
      <c r="B814" s="6"/>
      <c r="C814" s="6"/>
      <c r="D814" s="6"/>
      <c r="E814" s="6"/>
      <c r="G814" s="6"/>
      <c r="H814" s="6"/>
    </row>
    <row r="815" ht="15.75" customHeight="1">
      <c r="A815" s="6"/>
      <c r="B815" s="6"/>
      <c r="C815" s="6"/>
      <c r="D815" s="6"/>
      <c r="E815" s="6"/>
      <c r="G815" s="6"/>
      <c r="H815" s="6"/>
    </row>
    <row r="816" ht="15.75" customHeight="1">
      <c r="A816" s="6"/>
      <c r="B816" s="6"/>
      <c r="C816" s="6"/>
      <c r="D816" s="6"/>
      <c r="E816" s="6"/>
      <c r="G816" s="6"/>
      <c r="H816" s="6"/>
    </row>
    <row r="817" ht="15.75" customHeight="1">
      <c r="A817" s="6"/>
      <c r="B817" s="6"/>
      <c r="C817" s="6"/>
      <c r="D817" s="6"/>
      <c r="E817" s="6"/>
      <c r="G817" s="6"/>
      <c r="H817" s="6"/>
    </row>
    <row r="818" ht="15.75" customHeight="1">
      <c r="A818" s="6"/>
      <c r="B818" s="6"/>
      <c r="C818" s="6"/>
      <c r="D818" s="6"/>
      <c r="E818" s="6"/>
      <c r="G818" s="6"/>
      <c r="H818" s="6"/>
    </row>
    <row r="819" ht="15.75" customHeight="1">
      <c r="A819" s="6"/>
      <c r="B819" s="6"/>
      <c r="C819" s="6"/>
      <c r="D819" s="6"/>
      <c r="E819" s="6"/>
      <c r="G819" s="6"/>
      <c r="H819" s="6"/>
    </row>
    <row r="820" ht="15.75" customHeight="1">
      <c r="A820" s="6"/>
      <c r="B820" s="6"/>
      <c r="C820" s="6"/>
      <c r="D820" s="6"/>
      <c r="E820" s="6"/>
      <c r="G820" s="6"/>
      <c r="H820" s="6"/>
    </row>
    <row r="821" ht="15.75" customHeight="1">
      <c r="A821" s="6"/>
      <c r="B821" s="6"/>
      <c r="C821" s="6"/>
      <c r="D821" s="6"/>
      <c r="E821" s="6"/>
      <c r="G821" s="6"/>
      <c r="H821" s="6"/>
    </row>
    <row r="822" ht="15.75" customHeight="1">
      <c r="A822" s="6"/>
      <c r="B822" s="6"/>
      <c r="C822" s="6"/>
      <c r="D822" s="6"/>
      <c r="E822" s="6"/>
      <c r="G822" s="6"/>
      <c r="H822" s="6"/>
    </row>
    <row r="823" ht="15.75" customHeight="1">
      <c r="A823" s="6"/>
      <c r="B823" s="6"/>
      <c r="C823" s="6"/>
      <c r="D823" s="6"/>
      <c r="E823" s="6"/>
      <c r="G823" s="6"/>
      <c r="H823" s="6"/>
    </row>
    <row r="824" ht="15.75" customHeight="1">
      <c r="A824" s="6"/>
      <c r="B824" s="6"/>
      <c r="C824" s="6"/>
      <c r="D824" s="6"/>
      <c r="E824" s="6"/>
      <c r="G824" s="6"/>
      <c r="H824" s="6"/>
    </row>
    <row r="825" ht="15.75" customHeight="1">
      <c r="A825" s="6"/>
      <c r="B825" s="6"/>
      <c r="C825" s="6"/>
      <c r="D825" s="6"/>
      <c r="E825" s="6"/>
      <c r="G825" s="6"/>
      <c r="H825" s="6"/>
    </row>
    <row r="826" ht="15.75" customHeight="1">
      <c r="A826" s="6"/>
      <c r="B826" s="6"/>
      <c r="C826" s="6"/>
      <c r="D826" s="6"/>
      <c r="E826" s="6"/>
      <c r="G826" s="6"/>
      <c r="H826" s="6"/>
    </row>
    <row r="827" ht="15.75" customHeight="1">
      <c r="A827" s="6"/>
      <c r="B827" s="6"/>
      <c r="C827" s="6"/>
      <c r="D827" s="6"/>
      <c r="E827" s="6"/>
      <c r="G827" s="6"/>
      <c r="H827" s="6"/>
    </row>
    <row r="828" ht="15.75" customHeight="1">
      <c r="A828" s="6"/>
      <c r="B828" s="6"/>
      <c r="C828" s="6"/>
      <c r="D828" s="6"/>
      <c r="E828" s="6"/>
      <c r="G828" s="6"/>
      <c r="H828" s="6"/>
    </row>
    <row r="829" ht="15.75" customHeight="1">
      <c r="A829" s="6"/>
      <c r="B829" s="6"/>
      <c r="C829" s="6"/>
      <c r="D829" s="6"/>
      <c r="E829" s="6"/>
      <c r="G829" s="6"/>
      <c r="H829" s="6"/>
    </row>
    <row r="830" ht="15.75" customHeight="1">
      <c r="A830" s="6"/>
      <c r="B830" s="6"/>
      <c r="C830" s="6"/>
      <c r="D830" s="6"/>
      <c r="E830" s="6"/>
      <c r="G830" s="6"/>
      <c r="H830" s="6"/>
    </row>
    <row r="831" ht="15.75" customHeight="1">
      <c r="A831" s="6"/>
      <c r="B831" s="6"/>
      <c r="C831" s="6"/>
      <c r="D831" s="6"/>
      <c r="E831" s="6"/>
      <c r="G831" s="6"/>
      <c r="H831" s="6"/>
    </row>
    <row r="832" ht="15.75" customHeight="1">
      <c r="A832" s="6"/>
      <c r="B832" s="6"/>
      <c r="C832" s="6"/>
      <c r="D832" s="6"/>
      <c r="E832" s="6"/>
      <c r="G832" s="6"/>
      <c r="H832" s="6"/>
    </row>
    <row r="833" ht="15.75" customHeight="1">
      <c r="A833" s="6"/>
      <c r="B833" s="6"/>
      <c r="C833" s="6"/>
      <c r="D833" s="6"/>
      <c r="E833" s="6"/>
      <c r="G833" s="6"/>
      <c r="H833" s="6"/>
    </row>
    <row r="834" ht="15.75" customHeight="1">
      <c r="A834" s="6"/>
      <c r="B834" s="6"/>
      <c r="C834" s="6"/>
      <c r="D834" s="6"/>
      <c r="E834" s="6"/>
      <c r="G834" s="6"/>
      <c r="H834" s="6"/>
    </row>
    <row r="835" ht="15.75" customHeight="1">
      <c r="A835" s="6"/>
      <c r="B835" s="6"/>
      <c r="C835" s="6"/>
      <c r="D835" s="6"/>
      <c r="E835" s="6"/>
      <c r="G835" s="6"/>
      <c r="H835" s="6"/>
    </row>
    <row r="836" ht="15.75" customHeight="1">
      <c r="A836" s="6"/>
      <c r="B836" s="6"/>
      <c r="C836" s="6"/>
      <c r="D836" s="6"/>
      <c r="E836" s="6"/>
      <c r="G836" s="6"/>
      <c r="H836" s="6"/>
    </row>
    <row r="837" ht="15.75" customHeight="1">
      <c r="A837" s="6"/>
      <c r="B837" s="6"/>
      <c r="C837" s="6"/>
      <c r="D837" s="6"/>
      <c r="E837" s="6"/>
      <c r="G837" s="6"/>
      <c r="H837" s="6"/>
    </row>
    <row r="838" ht="15.75" customHeight="1">
      <c r="A838" s="6"/>
      <c r="B838" s="6"/>
      <c r="C838" s="6"/>
      <c r="D838" s="6"/>
      <c r="E838" s="6"/>
      <c r="G838" s="6"/>
      <c r="H838" s="6"/>
    </row>
    <row r="839" ht="15.75" customHeight="1">
      <c r="A839" s="6"/>
      <c r="B839" s="6"/>
      <c r="C839" s="6"/>
      <c r="D839" s="6"/>
      <c r="E839" s="6"/>
      <c r="G839" s="6"/>
      <c r="H839" s="6"/>
    </row>
    <row r="840" ht="15.75" customHeight="1">
      <c r="A840" s="6"/>
      <c r="B840" s="6"/>
      <c r="C840" s="6"/>
      <c r="D840" s="6"/>
      <c r="E840" s="6"/>
      <c r="G840" s="6"/>
      <c r="H840" s="6"/>
    </row>
    <row r="841" ht="15.75" customHeight="1">
      <c r="A841" s="6"/>
      <c r="B841" s="6"/>
      <c r="C841" s="6"/>
      <c r="D841" s="6"/>
      <c r="E841" s="6"/>
      <c r="G841" s="6"/>
      <c r="H841" s="6"/>
    </row>
    <row r="842" ht="15.75" customHeight="1">
      <c r="A842" s="6"/>
      <c r="B842" s="6"/>
      <c r="C842" s="6"/>
      <c r="D842" s="6"/>
      <c r="E842" s="6"/>
      <c r="G842" s="6"/>
      <c r="H842" s="6"/>
    </row>
    <row r="843" ht="15.75" customHeight="1">
      <c r="A843" s="6"/>
      <c r="B843" s="6"/>
      <c r="C843" s="6"/>
      <c r="D843" s="6"/>
      <c r="E843" s="6"/>
      <c r="G843" s="6"/>
      <c r="H843" s="6"/>
    </row>
    <row r="844" ht="15.75" customHeight="1">
      <c r="A844" s="6"/>
      <c r="B844" s="6"/>
      <c r="C844" s="6"/>
      <c r="D844" s="6"/>
      <c r="E844" s="6"/>
      <c r="G844" s="6"/>
      <c r="H844" s="6"/>
    </row>
    <row r="845" ht="15.75" customHeight="1">
      <c r="A845" s="6"/>
      <c r="B845" s="6"/>
      <c r="C845" s="6"/>
      <c r="D845" s="6"/>
      <c r="E845" s="6"/>
      <c r="G845" s="6"/>
      <c r="H845" s="6"/>
    </row>
    <row r="846" ht="15.75" customHeight="1">
      <c r="A846" s="6"/>
      <c r="B846" s="6"/>
      <c r="C846" s="6"/>
      <c r="D846" s="6"/>
      <c r="E846" s="6"/>
      <c r="G846" s="6"/>
      <c r="H846" s="6"/>
    </row>
    <row r="847" ht="15.75" customHeight="1">
      <c r="A847" s="6"/>
      <c r="B847" s="6"/>
      <c r="C847" s="6"/>
      <c r="D847" s="6"/>
      <c r="E847" s="6"/>
      <c r="G847" s="6"/>
      <c r="H847" s="6"/>
    </row>
    <row r="848" ht="15.75" customHeight="1">
      <c r="A848" s="6"/>
      <c r="B848" s="6"/>
      <c r="C848" s="6"/>
      <c r="D848" s="6"/>
      <c r="E848" s="6"/>
      <c r="G848" s="6"/>
      <c r="H848" s="6"/>
    </row>
    <row r="849" ht="15.75" customHeight="1">
      <c r="A849" s="6"/>
      <c r="B849" s="6"/>
      <c r="C849" s="6"/>
      <c r="D849" s="6"/>
      <c r="E849" s="6"/>
      <c r="G849" s="6"/>
      <c r="H849" s="6"/>
    </row>
    <row r="850" ht="15.75" customHeight="1">
      <c r="A850" s="6"/>
      <c r="B850" s="6"/>
      <c r="C850" s="6"/>
      <c r="D850" s="6"/>
      <c r="E850" s="6"/>
      <c r="G850" s="6"/>
      <c r="H850" s="6"/>
    </row>
    <row r="851" ht="15.75" customHeight="1">
      <c r="A851" s="6"/>
      <c r="B851" s="6"/>
      <c r="C851" s="6"/>
      <c r="D851" s="6"/>
      <c r="E851" s="6"/>
      <c r="G851" s="6"/>
      <c r="H851" s="6"/>
    </row>
    <row r="852" ht="15.75" customHeight="1">
      <c r="A852" s="6"/>
      <c r="B852" s="6"/>
      <c r="C852" s="6"/>
      <c r="D852" s="6"/>
      <c r="E852" s="6"/>
      <c r="G852" s="6"/>
      <c r="H852" s="6"/>
    </row>
    <row r="853" ht="15.75" customHeight="1">
      <c r="A853" s="6"/>
      <c r="B853" s="6"/>
      <c r="C853" s="6"/>
      <c r="D853" s="6"/>
      <c r="E853" s="6"/>
      <c r="G853" s="6"/>
      <c r="H853" s="6"/>
    </row>
    <row r="854" ht="15.75" customHeight="1">
      <c r="A854" s="6"/>
      <c r="B854" s="6"/>
      <c r="C854" s="6"/>
      <c r="D854" s="6"/>
      <c r="E854" s="6"/>
      <c r="G854" s="6"/>
      <c r="H854" s="6"/>
    </row>
    <row r="855" ht="15.75" customHeight="1">
      <c r="A855" s="6"/>
      <c r="B855" s="6"/>
      <c r="C855" s="6"/>
      <c r="D855" s="6"/>
      <c r="E855" s="6"/>
      <c r="G855" s="6"/>
      <c r="H855" s="6"/>
    </row>
    <row r="856" ht="15.75" customHeight="1">
      <c r="A856" s="6"/>
      <c r="B856" s="6"/>
      <c r="C856" s="6"/>
      <c r="D856" s="6"/>
      <c r="E856" s="6"/>
      <c r="G856" s="6"/>
      <c r="H856" s="6"/>
    </row>
    <row r="857" ht="15.75" customHeight="1">
      <c r="A857" s="6"/>
      <c r="B857" s="6"/>
      <c r="C857" s="6"/>
      <c r="D857" s="6"/>
      <c r="E857" s="6"/>
      <c r="G857" s="6"/>
      <c r="H857" s="6"/>
    </row>
    <row r="858" ht="15.75" customHeight="1">
      <c r="A858" s="6"/>
      <c r="B858" s="6"/>
      <c r="C858" s="6"/>
      <c r="D858" s="6"/>
      <c r="E858" s="6"/>
      <c r="G858" s="6"/>
      <c r="H858" s="6"/>
    </row>
    <row r="859" ht="15.75" customHeight="1">
      <c r="A859" s="6"/>
      <c r="B859" s="6"/>
      <c r="C859" s="6"/>
      <c r="D859" s="6"/>
      <c r="E859" s="6"/>
      <c r="G859" s="6"/>
      <c r="H859" s="6"/>
    </row>
    <row r="860" ht="15.75" customHeight="1">
      <c r="A860" s="6"/>
      <c r="B860" s="6"/>
      <c r="C860" s="6"/>
      <c r="D860" s="6"/>
      <c r="E860" s="6"/>
      <c r="G860" s="6"/>
      <c r="H860" s="6"/>
    </row>
    <row r="861" ht="15.75" customHeight="1">
      <c r="A861" s="6"/>
      <c r="B861" s="6"/>
      <c r="C861" s="6"/>
      <c r="D861" s="6"/>
      <c r="E861" s="6"/>
      <c r="G861" s="6"/>
      <c r="H861" s="6"/>
    </row>
    <row r="862" ht="15.75" customHeight="1">
      <c r="A862" s="6"/>
      <c r="B862" s="6"/>
      <c r="C862" s="6"/>
      <c r="D862" s="6"/>
      <c r="E862" s="6"/>
      <c r="G862" s="6"/>
      <c r="H862" s="6"/>
    </row>
    <row r="863" ht="15.75" customHeight="1">
      <c r="A863" s="6"/>
      <c r="B863" s="6"/>
      <c r="C863" s="6"/>
      <c r="D863" s="6"/>
      <c r="E863" s="6"/>
      <c r="G863" s="6"/>
      <c r="H863" s="6"/>
    </row>
    <row r="864" ht="15.75" customHeight="1">
      <c r="A864" s="6"/>
      <c r="B864" s="6"/>
      <c r="C864" s="6"/>
      <c r="D864" s="6"/>
      <c r="E864" s="6"/>
      <c r="G864" s="6"/>
      <c r="H864" s="6"/>
    </row>
    <row r="865" ht="15.75" customHeight="1">
      <c r="A865" s="6"/>
      <c r="B865" s="6"/>
      <c r="C865" s="6"/>
      <c r="D865" s="6"/>
      <c r="E865" s="6"/>
      <c r="G865" s="6"/>
      <c r="H865" s="6"/>
    </row>
    <row r="866" ht="15.75" customHeight="1">
      <c r="A866" s="6"/>
      <c r="B866" s="6"/>
      <c r="C866" s="6"/>
      <c r="D866" s="6"/>
      <c r="E866" s="6"/>
      <c r="G866" s="6"/>
      <c r="H866" s="6"/>
    </row>
    <row r="867" ht="15.75" customHeight="1">
      <c r="A867" s="6"/>
      <c r="B867" s="6"/>
      <c r="C867" s="6"/>
      <c r="D867" s="6"/>
      <c r="E867" s="6"/>
      <c r="G867" s="6"/>
      <c r="H867" s="6"/>
    </row>
    <row r="868" ht="15.75" customHeight="1">
      <c r="A868" s="6"/>
      <c r="B868" s="6"/>
      <c r="C868" s="6"/>
      <c r="D868" s="6"/>
      <c r="E868" s="6"/>
      <c r="G868" s="6"/>
      <c r="H868" s="6"/>
    </row>
    <row r="869" ht="15.75" customHeight="1">
      <c r="A869" s="6"/>
      <c r="B869" s="6"/>
      <c r="C869" s="6"/>
      <c r="D869" s="6"/>
      <c r="E869" s="6"/>
      <c r="G869" s="6"/>
      <c r="H869" s="6"/>
    </row>
    <row r="870" ht="15.75" customHeight="1">
      <c r="A870" s="6"/>
      <c r="B870" s="6"/>
      <c r="C870" s="6"/>
      <c r="D870" s="6"/>
      <c r="E870" s="6"/>
      <c r="G870" s="6"/>
      <c r="H870" s="6"/>
    </row>
    <row r="871" ht="15.75" customHeight="1">
      <c r="A871" s="6"/>
      <c r="B871" s="6"/>
      <c r="C871" s="6"/>
      <c r="D871" s="6"/>
      <c r="E871" s="6"/>
      <c r="G871" s="6"/>
      <c r="H871" s="6"/>
    </row>
    <row r="872" ht="15.75" customHeight="1">
      <c r="A872" s="6"/>
      <c r="B872" s="6"/>
      <c r="C872" s="6"/>
      <c r="D872" s="6"/>
      <c r="E872" s="6"/>
      <c r="G872" s="6"/>
      <c r="H872" s="6"/>
    </row>
    <row r="873" ht="15.75" customHeight="1">
      <c r="A873" s="6"/>
      <c r="B873" s="6"/>
      <c r="C873" s="6"/>
      <c r="D873" s="6"/>
      <c r="E873" s="6"/>
      <c r="G873" s="6"/>
      <c r="H873" s="6"/>
    </row>
    <row r="874" ht="15.75" customHeight="1">
      <c r="A874" s="6"/>
      <c r="B874" s="6"/>
      <c r="C874" s="6"/>
      <c r="D874" s="6"/>
      <c r="E874" s="6"/>
      <c r="G874" s="6"/>
      <c r="H874" s="6"/>
    </row>
    <row r="875" ht="15.75" customHeight="1">
      <c r="A875" s="6"/>
      <c r="B875" s="6"/>
      <c r="C875" s="6"/>
      <c r="D875" s="6"/>
      <c r="E875" s="6"/>
      <c r="G875" s="6"/>
      <c r="H875" s="6"/>
    </row>
    <row r="876" ht="15.75" customHeight="1">
      <c r="A876" s="6"/>
      <c r="B876" s="6"/>
      <c r="C876" s="6"/>
      <c r="D876" s="6"/>
      <c r="E876" s="6"/>
      <c r="G876" s="6"/>
      <c r="H876" s="6"/>
    </row>
    <row r="877" ht="15.75" customHeight="1">
      <c r="A877" s="6"/>
      <c r="B877" s="6"/>
      <c r="C877" s="6"/>
      <c r="D877" s="6"/>
      <c r="E877" s="6"/>
      <c r="G877" s="6"/>
      <c r="H877" s="6"/>
    </row>
    <row r="878" ht="15.75" customHeight="1">
      <c r="A878" s="6"/>
      <c r="B878" s="6"/>
      <c r="C878" s="6"/>
      <c r="D878" s="6"/>
      <c r="E878" s="6"/>
      <c r="G878" s="6"/>
      <c r="H878" s="6"/>
    </row>
    <row r="879" ht="15.75" customHeight="1">
      <c r="A879" s="6"/>
      <c r="B879" s="6"/>
      <c r="C879" s="6"/>
      <c r="D879" s="6"/>
      <c r="E879" s="6"/>
      <c r="G879" s="6"/>
      <c r="H879" s="6"/>
    </row>
    <row r="880" ht="15.75" customHeight="1">
      <c r="A880" s="6"/>
      <c r="B880" s="6"/>
      <c r="C880" s="6"/>
      <c r="D880" s="6"/>
      <c r="E880" s="6"/>
      <c r="G880" s="6"/>
      <c r="H880" s="6"/>
    </row>
    <row r="881" ht="15.75" customHeight="1">
      <c r="A881" s="6"/>
      <c r="B881" s="6"/>
      <c r="C881" s="6"/>
      <c r="D881" s="6"/>
      <c r="E881" s="6"/>
      <c r="G881" s="6"/>
      <c r="H881" s="6"/>
    </row>
    <row r="882" ht="15.75" customHeight="1">
      <c r="A882" s="6"/>
      <c r="B882" s="6"/>
      <c r="C882" s="6"/>
      <c r="D882" s="6"/>
      <c r="E882" s="6"/>
      <c r="G882" s="6"/>
      <c r="H882" s="6"/>
    </row>
    <row r="883" ht="15.75" customHeight="1">
      <c r="A883" s="6"/>
      <c r="B883" s="6"/>
      <c r="C883" s="6"/>
      <c r="D883" s="6"/>
      <c r="E883" s="6"/>
      <c r="G883" s="6"/>
      <c r="H883" s="6"/>
    </row>
    <row r="884" ht="15.75" customHeight="1">
      <c r="A884" s="6"/>
      <c r="B884" s="6"/>
      <c r="C884" s="6"/>
      <c r="D884" s="6"/>
      <c r="E884" s="6"/>
      <c r="G884" s="6"/>
      <c r="H884" s="6"/>
    </row>
    <row r="885" ht="15.75" customHeight="1">
      <c r="A885" s="6"/>
      <c r="B885" s="6"/>
      <c r="C885" s="6"/>
      <c r="D885" s="6"/>
      <c r="E885" s="6"/>
      <c r="G885" s="6"/>
      <c r="H885" s="6"/>
    </row>
    <row r="886" ht="15.75" customHeight="1">
      <c r="A886" s="6"/>
      <c r="B886" s="6"/>
      <c r="C886" s="6"/>
      <c r="D886" s="6"/>
      <c r="E886" s="6"/>
      <c r="G886" s="6"/>
      <c r="H886" s="6"/>
    </row>
    <row r="887" ht="15.75" customHeight="1">
      <c r="A887" s="6"/>
      <c r="B887" s="6"/>
      <c r="C887" s="6"/>
      <c r="D887" s="6"/>
      <c r="E887" s="6"/>
      <c r="G887" s="6"/>
      <c r="H887" s="6"/>
    </row>
    <row r="888" ht="15.75" customHeight="1">
      <c r="A888" s="6"/>
      <c r="B888" s="6"/>
      <c r="C888" s="6"/>
      <c r="D888" s="6"/>
      <c r="E888" s="6"/>
      <c r="G888" s="6"/>
      <c r="H888" s="6"/>
    </row>
    <row r="889" ht="15.75" customHeight="1">
      <c r="A889" s="6"/>
      <c r="B889" s="6"/>
      <c r="C889" s="6"/>
      <c r="D889" s="6"/>
      <c r="E889" s="6"/>
      <c r="G889" s="6"/>
      <c r="H889" s="6"/>
    </row>
    <row r="890" ht="15.75" customHeight="1">
      <c r="A890" s="6"/>
      <c r="B890" s="6"/>
      <c r="C890" s="6"/>
      <c r="D890" s="6"/>
      <c r="E890" s="6"/>
      <c r="G890" s="6"/>
      <c r="H890" s="6"/>
    </row>
    <row r="891" ht="15.75" customHeight="1">
      <c r="A891" s="6"/>
      <c r="B891" s="6"/>
      <c r="C891" s="6"/>
      <c r="D891" s="6"/>
      <c r="E891" s="6"/>
      <c r="G891" s="6"/>
      <c r="H891" s="6"/>
    </row>
    <row r="892" ht="15.75" customHeight="1">
      <c r="A892" s="6"/>
      <c r="B892" s="6"/>
      <c r="C892" s="6"/>
      <c r="D892" s="6"/>
      <c r="E892" s="6"/>
      <c r="G892" s="6"/>
      <c r="H892" s="6"/>
    </row>
    <row r="893" ht="15.75" customHeight="1">
      <c r="A893" s="6"/>
      <c r="B893" s="6"/>
      <c r="C893" s="6"/>
      <c r="D893" s="6"/>
      <c r="E893" s="6"/>
      <c r="G893" s="6"/>
      <c r="H893" s="6"/>
    </row>
    <row r="894" ht="15.75" customHeight="1">
      <c r="A894" s="6"/>
      <c r="B894" s="6"/>
      <c r="C894" s="6"/>
      <c r="D894" s="6"/>
      <c r="E894" s="6"/>
      <c r="G894" s="6"/>
      <c r="H894" s="6"/>
    </row>
    <row r="895" ht="15.75" customHeight="1">
      <c r="A895" s="6"/>
      <c r="B895" s="6"/>
      <c r="C895" s="6"/>
      <c r="D895" s="6"/>
      <c r="E895" s="6"/>
      <c r="G895" s="6"/>
      <c r="H895" s="6"/>
    </row>
    <row r="896" ht="15.75" customHeight="1">
      <c r="A896" s="6"/>
      <c r="B896" s="6"/>
      <c r="C896" s="6"/>
      <c r="D896" s="6"/>
      <c r="E896" s="6"/>
      <c r="G896" s="6"/>
      <c r="H896" s="6"/>
    </row>
    <row r="897" ht="15.75" customHeight="1">
      <c r="A897" s="6"/>
      <c r="B897" s="6"/>
      <c r="C897" s="6"/>
      <c r="D897" s="6"/>
      <c r="E897" s="6"/>
      <c r="G897" s="6"/>
      <c r="H897" s="6"/>
    </row>
    <row r="898" ht="15.75" customHeight="1">
      <c r="A898" s="6"/>
      <c r="B898" s="6"/>
      <c r="C898" s="6"/>
      <c r="D898" s="6"/>
      <c r="E898" s="6"/>
      <c r="G898" s="6"/>
      <c r="H898" s="6"/>
    </row>
    <row r="899" ht="15.75" customHeight="1">
      <c r="A899" s="6"/>
      <c r="B899" s="6"/>
      <c r="C899" s="6"/>
      <c r="D899" s="6"/>
      <c r="E899" s="6"/>
      <c r="G899" s="6"/>
      <c r="H899" s="6"/>
    </row>
    <row r="900" ht="15.75" customHeight="1">
      <c r="A900" s="6"/>
      <c r="B900" s="6"/>
      <c r="C900" s="6"/>
      <c r="D900" s="6"/>
      <c r="E900" s="6"/>
      <c r="G900" s="6"/>
      <c r="H900" s="6"/>
    </row>
    <row r="901" ht="15.75" customHeight="1">
      <c r="A901" s="6"/>
      <c r="B901" s="6"/>
      <c r="C901" s="6"/>
      <c r="D901" s="6"/>
      <c r="E901" s="6"/>
      <c r="G901" s="6"/>
      <c r="H901" s="6"/>
    </row>
    <row r="902" ht="15.75" customHeight="1">
      <c r="A902" s="6"/>
      <c r="B902" s="6"/>
      <c r="C902" s="6"/>
      <c r="D902" s="6"/>
      <c r="E902" s="6"/>
      <c r="G902" s="6"/>
      <c r="H902" s="6"/>
    </row>
    <row r="903" ht="15.75" customHeight="1">
      <c r="A903" s="6"/>
      <c r="B903" s="6"/>
      <c r="C903" s="6"/>
      <c r="D903" s="6"/>
      <c r="E903" s="6"/>
      <c r="G903" s="6"/>
      <c r="H903" s="6"/>
    </row>
    <row r="904" ht="15.75" customHeight="1">
      <c r="A904" s="6"/>
      <c r="B904" s="6"/>
      <c r="C904" s="6"/>
      <c r="D904" s="6"/>
      <c r="E904" s="6"/>
      <c r="G904" s="6"/>
      <c r="H904" s="6"/>
    </row>
    <row r="905" ht="15.75" customHeight="1">
      <c r="A905" s="6"/>
      <c r="B905" s="6"/>
      <c r="C905" s="6"/>
      <c r="D905" s="6"/>
      <c r="E905" s="6"/>
      <c r="G905" s="6"/>
      <c r="H905" s="6"/>
    </row>
    <row r="906" ht="15.75" customHeight="1">
      <c r="A906" s="6"/>
      <c r="B906" s="6"/>
      <c r="C906" s="6"/>
      <c r="D906" s="6"/>
      <c r="E906" s="6"/>
      <c r="G906" s="6"/>
      <c r="H906" s="6"/>
    </row>
    <row r="907" ht="15.75" customHeight="1">
      <c r="A907" s="6"/>
      <c r="B907" s="6"/>
      <c r="C907" s="6"/>
      <c r="D907" s="6"/>
      <c r="E907" s="6"/>
      <c r="G907" s="6"/>
      <c r="H907" s="6"/>
    </row>
    <row r="908" ht="15.75" customHeight="1">
      <c r="A908" s="6"/>
      <c r="B908" s="6"/>
      <c r="C908" s="6"/>
      <c r="D908" s="6"/>
      <c r="E908" s="6"/>
      <c r="G908" s="6"/>
      <c r="H908" s="6"/>
    </row>
    <row r="909" ht="15.75" customHeight="1">
      <c r="A909" s="6"/>
      <c r="B909" s="6"/>
      <c r="C909" s="6"/>
      <c r="D909" s="6"/>
      <c r="E909" s="6"/>
      <c r="G909" s="6"/>
      <c r="H909" s="6"/>
    </row>
    <row r="910" ht="15.75" customHeight="1">
      <c r="A910" s="6"/>
      <c r="B910" s="6"/>
      <c r="C910" s="6"/>
      <c r="D910" s="6"/>
      <c r="E910" s="6"/>
      <c r="G910" s="6"/>
      <c r="H910" s="6"/>
    </row>
    <row r="911" ht="15.75" customHeight="1">
      <c r="A911" s="6"/>
      <c r="B911" s="6"/>
      <c r="C911" s="6"/>
      <c r="D911" s="6"/>
      <c r="E911" s="6"/>
      <c r="G911" s="6"/>
      <c r="H911" s="6"/>
    </row>
    <row r="912" ht="15.75" customHeight="1">
      <c r="A912" s="6"/>
      <c r="B912" s="6"/>
      <c r="C912" s="6"/>
      <c r="D912" s="6"/>
      <c r="E912" s="6"/>
      <c r="G912" s="6"/>
      <c r="H912" s="6"/>
    </row>
    <row r="913" ht="15.75" customHeight="1">
      <c r="A913" s="6"/>
      <c r="B913" s="6"/>
      <c r="C913" s="6"/>
      <c r="D913" s="6"/>
      <c r="E913" s="6"/>
      <c r="G913" s="6"/>
      <c r="H913" s="6"/>
    </row>
    <row r="914" ht="15.75" customHeight="1">
      <c r="A914" s="6"/>
      <c r="B914" s="6"/>
      <c r="C914" s="6"/>
      <c r="D914" s="6"/>
      <c r="E914" s="6"/>
      <c r="G914" s="6"/>
      <c r="H914" s="6"/>
    </row>
    <row r="915" ht="15.75" customHeight="1">
      <c r="A915" s="6"/>
      <c r="B915" s="6"/>
      <c r="C915" s="6"/>
      <c r="D915" s="6"/>
      <c r="E915" s="6"/>
      <c r="G915" s="6"/>
      <c r="H915" s="6"/>
    </row>
    <row r="916" ht="15.75" customHeight="1">
      <c r="A916" s="6"/>
      <c r="B916" s="6"/>
      <c r="C916" s="6"/>
      <c r="D916" s="6"/>
      <c r="E916" s="6"/>
      <c r="G916" s="6"/>
      <c r="H916" s="6"/>
    </row>
    <row r="917" ht="15.75" customHeight="1">
      <c r="A917" s="6"/>
      <c r="B917" s="6"/>
      <c r="C917" s="6"/>
      <c r="D917" s="6"/>
      <c r="E917" s="6"/>
      <c r="G917" s="6"/>
      <c r="H917" s="6"/>
    </row>
    <row r="918" ht="15.75" customHeight="1">
      <c r="A918" s="6"/>
      <c r="B918" s="6"/>
      <c r="C918" s="6"/>
      <c r="D918" s="6"/>
      <c r="E918" s="6"/>
      <c r="G918" s="6"/>
      <c r="H918" s="6"/>
    </row>
    <row r="919" ht="15.75" customHeight="1">
      <c r="A919" s="6"/>
      <c r="B919" s="6"/>
      <c r="C919" s="6"/>
      <c r="D919" s="6"/>
      <c r="E919" s="6"/>
      <c r="G919" s="6"/>
      <c r="H919" s="6"/>
    </row>
    <row r="920" ht="15.75" customHeight="1">
      <c r="A920" s="6"/>
      <c r="B920" s="6"/>
      <c r="C920" s="6"/>
      <c r="D920" s="6"/>
      <c r="E920" s="6"/>
      <c r="G920" s="6"/>
      <c r="H920" s="6"/>
    </row>
    <row r="921" ht="15.75" customHeight="1">
      <c r="A921" s="6"/>
      <c r="B921" s="6"/>
      <c r="C921" s="6"/>
      <c r="D921" s="6"/>
      <c r="E921" s="6"/>
      <c r="G921" s="6"/>
      <c r="H921" s="6"/>
    </row>
    <row r="922" ht="15.75" customHeight="1">
      <c r="A922" s="6"/>
      <c r="B922" s="6"/>
      <c r="C922" s="6"/>
      <c r="D922" s="6"/>
      <c r="E922" s="6"/>
      <c r="G922" s="6"/>
      <c r="H922" s="6"/>
    </row>
    <row r="923" ht="15.75" customHeight="1">
      <c r="A923" s="6"/>
      <c r="B923" s="6"/>
      <c r="C923" s="6"/>
      <c r="D923" s="6"/>
      <c r="E923" s="6"/>
      <c r="G923" s="6"/>
      <c r="H923" s="6"/>
    </row>
    <row r="924" ht="15.75" customHeight="1">
      <c r="A924" s="6"/>
      <c r="B924" s="6"/>
      <c r="C924" s="6"/>
      <c r="D924" s="6"/>
      <c r="E924" s="6"/>
      <c r="G924" s="6"/>
      <c r="H924" s="6"/>
    </row>
    <row r="925" ht="15.75" customHeight="1">
      <c r="A925" s="6"/>
      <c r="B925" s="6"/>
      <c r="C925" s="6"/>
      <c r="D925" s="6"/>
      <c r="E925" s="6"/>
      <c r="G925" s="6"/>
      <c r="H925" s="6"/>
    </row>
    <row r="926" ht="15.75" customHeight="1">
      <c r="A926" s="6"/>
      <c r="B926" s="6"/>
      <c r="C926" s="6"/>
      <c r="D926" s="6"/>
      <c r="E926" s="6"/>
      <c r="G926" s="6"/>
      <c r="H926" s="6"/>
    </row>
    <row r="927" ht="15.75" customHeight="1">
      <c r="A927" s="6"/>
      <c r="B927" s="6"/>
      <c r="C927" s="6"/>
      <c r="D927" s="6"/>
      <c r="E927" s="6"/>
      <c r="G927" s="6"/>
      <c r="H927" s="6"/>
    </row>
    <row r="928" ht="15.75" customHeight="1">
      <c r="A928" s="6"/>
      <c r="B928" s="6"/>
      <c r="C928" s="6"/>
      <c r="D928" s="6"/>
      <c r="E928" s="6"/>
      <c r="G928" s="6"/>
      <c r="H928" s="6"/>
    </row>
    <row r="929" ht="15.75" customHeight="1">
      <c r="A929" s="6"/>
      <c r="B929" s="6"/>
      <c r="C929" s="6"/>
      <c r="D929" s="6"/>
      <c r="E929" s="6"/>
      <c r="G929" s="6"/>
      <c r="H929" s="6"/>
    </row>
    <row r="930" ht="15.75" customHeight="1">
      <c r="A930" s="6"/>
      <c r="B930" s="6"/>
      <c r="C930" s="6"/>
      <c r="D930" s="6"/>
      <c r="E930" s="6"/>
      <c r="G930" s="6"/>
      <c r="H930" s="6"/>
    </row>
    <row r="931" ht="15.75" customHeight="1">
      <c r="A931" s="6"/>
      <c r="B931" s="6"/>
      <c r="C931" s="6"/>
      <c r="D931" s="6"/>
      <c r="E931" s="6"/>
      <c r="G931" s="6"/>
      <c r="H931" s="6"/>
    </row>
    <row r="932" ht="15.75" customHeight="1">
      <c r="A932" s="6"/>
      <c r="B932" s="6"/>
      <c r="C932" s="6"/>
      <c r="D932" s="6"/>
      <c r="E932" s="6"/>
      <c r="G932" s="6"/>
      <c r="H932" s="6"/>
    </row>
    <row r="933" ht="15.75" customHeight="1">
      <c r="A933" s="6"/>
      <c r="B933" s="6"/>
      <c r="C933" s="6"/>
      <c r="D933" s="6"/>
      <c r="E933" s="6"/>
      <c r="G933" s="6"/>
      <c r="H933" s="6"/>
    </row>
    <row r="934" ht="15.75" customHeight="1">
      <c r="A934" s="6"/>
      <c r="B934" s="6"/>
      <c r="C934" s="6"/>
      <c r="D934" s="6"/>
      <c r="E934" s="6"/>
      <c r="G934" s="6"/>
      <c r="H934" s="6"/>
    </row>
    <row r="935" ht="15.75" customHeight="1">
      <c r="A935" s="6"/>
      <c r="B935" s="6"/>
      <c r="C935" s="6"/>
      <c r="D935" s="6"/>
      <c r="E935" s="6"/>
      <c r="G935" s="6"/>
      <c r="H935" s="6"/>
    </row>
    <row r="936" ht="15.75" customHeight="1">
      <c r="A936" s="6"/>
      <c r="B936" s="6"/>
      <c r="C936" s="6"/>
      <c r="D936" s="6"/>
      <c r="E936" s="6"/>
      <c r="G936" s="6"/>
      <c r="H936" s="6"/>
    </row>
    <row r="937" ht="15.75" customHeight="1">
      <c r="A937" s="6"/>
      <c r="B937" s="6"/>
      <c r="C937" s="6"/>
      <c r="D937" s="6"/>
      <c r="E937" s="6"/>
      <c r="G937" s="6"/>
      <c r="H937" s="6"/>
    </row>
    <row r="938" ht="15.75" customHeight="1">
      <c r="A938" s="6"/>
      <c r="B938" s="6"/>
      <c r="C938" s="6"/>
      <c r="D938" s="6"/>
      <c r="E938" s="6"/>
      <c r="G938" s="6"/>
      <c r="H938" s="6"/>
    </row>
    <row r="939" ht="15.75" customHeight="1">
      <c r="A939" s="6"/>
      <c r="B939" s="6"/>
      <c r="C939" s="6"/>
      <c r="D939" s="6"/>
      <c r="E939" s="6"/>
      <c r="G939" s="6"/>
      <c r="H939" s="6"/>
    </row>
    <row r="940" ht="15.75" customHeight="1">
      <c r="A940" s="6"/>
      <c r="B940" s="6"/>
      <c r="C940" s="6"/>
      <c r="D940" s="6"/>
      <c r="E940" s="6"/>
      <c r="G940" s="6"/>
      <c r="H940" s="6"/>
    </row>
    <row r="941" ht="15.75" customHeight="1">
      <c r="A941" s="6"/>
      <c r="B941" s="6"/>
      <c r="C941" s="6"/>
      <c r="D941" s="6"/>
      <c r="E941" s="6"/>
      <c r="G941" s="6"/>
      <c r="H941" s="6"/>
    </row>
    <row r="942" ht="15.75" customHeight="1">
      <c r="A942" s="6"/>
      <c r="B942" s="6"/>
      <c r="C942" s="6"/>
      <c r="D942" s="6"/>
      <c r="E942" s="6"/>
      <c r="G942" s="6"/>
      <c r="H942" s="6"/>
    </row>
    <row r="943" ht="15.75" customHeight="1">
      <c r="A943" s="6"/>
      <c r="B943" s="6"/>
      <c r="C943" s="6"/>
      <c r="D943" s="6"/>
      <c r="E943" s="6"/>
      <c r="G943" s="6"/>
      <c r="H943" s="6"/>
    </row>
    <row r="944" ht="15.75" customHeight="1">
      <c r="A944" s="6"/>
      <c r="B944" s="6"/>
      <c r="C944" s="6"/>
      <c r="D944" s="6"/>
      <c r="E944" s="6"/>
      <c r="G944" s="6"/>
      <c r="H944" s="6"/>
    </row>
    <row r="945" ht="15.75" customHeight="1">
      <c r="A945" s="6"/>
      <c r="B945" s="6"/>
      <c r="C945" s="6"/>
      <c r="D945" s="6"/>
      <c r="E945" s="6"/>
      <c r="G945" s="6"/>
      <c r="H945" s="6"/>
    </row>
    <row r="946" ht="15.75" customHeight="1">
      <c r="A946" s="6"/>
      <c r="B946" s="6"/>
      <c r="C946" s="6"/>
      <c r="D946" s="6"/>
      <c r="E946" s="6"/>
      <c r="G946" s="6"/>
      <c r="H946" s="6"/>
    </row>
    <row r="947" ht="15.75" customHeight="1">
      <c r="A947" s="6"/>
      <c r="B947" s="6"/>
      <c r="C947" s="6"/>
      <c r="D947" s="6"/>
      <c r="E947" s="6"/>
      <c r="G947" s="6"/>
      <c r="H947" s="6"/>
    </row>
    <row r="948" ht="15.75" customHeight="1">
      <c r="A948" s="6"/>
      <c r="B948" s="6"/>
      <c r="C948" s="6"/>
      <c r="D948" s="6"/>
      <c r="E948" s="6"/>
      <c r="G948" s="6"/>
      <c r="H948" s="6"/>
    </row>
    <row r="949" ht="15.75" customHeight="1">
      <c r="A949" s="6"/>
      <c r="B949" s="6"/>
      <c r="C949" s="6"/>
      <c r="D949" s="6"/>
      <c r="E949" s="6"/>
      <c r="G949" s="6"/>
      <c r="H949" s="6"/>
    </row>
    <row r="950" ht="15.75" customHeight="1">
      <c r="A950" s="6"/>
      <c r="B950" s="6"/>
      <c r="C950" s="6"/>
      <c r="D950" s="6"/>
      <c r="E950" s="6"/>
      <c r="G950" s="6"/>
      <c r="H950" s="6"/>
    </row>
    <row r="951" ht="15.75" customHeight="1">
      <c r="A951" s="6"/>
      <c r="B951" s="6"/>
      <c r="C951" s="6"/>
      <c r="D951" s="6"/>
      <c r="E951" s="6"/>
      <c r="G951" s="6"/>
      <c r="H951" s="6"/>
    </row>
    <row r="952" ht="15.75" customHeight="1">
      <c r="A952" s="6"/>
      <c r="B952" s="6"/>
      <c r="C952" s="6"/>
      <c r="D952" s="6"/>
      <c r="E952" s="6"/>
      <c r="G952" s="6"/>
      <c r="H952" s="6"/>
    </row>
    <row r="953" ht="15.75" customHeight="1">
      <c r="A953" s="6"/>
      <c r="B953" s="6"/>
      <c r="C953" s="6"/>
      <c r="D953" s="6"/>
      <c r="E953" s="6"/>
      <c r="G953" s="6"/>
      <c r="H953" s="6"/>
    </row>
    <row r="954" ht="15.75" customHeight="1">
      <c r="A954" s="6"/>
      <c r="B954" s="6"/>
      <c r="C954" s="6"/>
      <c r="D954" s="6"/>
      <c r="E954" s="6"/>
      <c r="G954" s="6"/>
      <c r="H954" s="6"/>
    </row>
    <row r="955" ht="15.75" customHeight="1">
      <c r="A955" s="6"/>
      <c r="B955" s="6"/>
      <c r="C955" s="6"/>
      <c r="D955" s="6"/>
      <c r="E955" s="6"/>
      <c r="G955" s="6"/>
      <c r="H955" s="6"/>
    </row>
    <row r="956" ht="15.75" customHeight="1">
      <c r="A956" s="6"/>
      <c r="B956" s="6"/>
      <c r="C956" s="6"/>
      <c r="D956" s="6"/>
      <c r="E956" s="6"/>
      <c r="G956" s="6"/>
      <c r="H956" s="6"/>
    </row>
    <row r="957" ht="15.75" customHeight="1">
      <c r="A957" s="6"/>
      <c r="B957" s="6"/>
      <c r="C957" s="6"/>
      <c r="D957" s="6"/>
      <c r="E957" s="6"/>
      <c r="G957" s="6"/>
      <c r="H957" s="6"/>
    </row>
    <row r="958" ht="15.75" customHeight="1">
      <c r="A958" s="6"/>
      <c r="B958" s="6"/>
      <c r="C958" s="6"/>
      <c r="D958" s="6"/>
      <c r="E958" s="6"/>
      <c r="G958" s="6"/>
      <c r="H958" s="6"/>
    </row>
    <row r="959" ht="15.75" customHeight="1">
      <c r="A959" s="6"/>
      <c r="B959" s="6"/>
      <c r="C959" s="6"/>
      <c r="D959" s="6"/>
      <c r="E959" s="6"/>
      <c r="G959" s="6"/>
      <c r="H959" s="6"/>
    </row>
    <row r="960" ht="15.75" customHeight="1">
      <c r="A960" s="6"/>
      <c r="B960" s="6"/>
      <c r="C960" s="6"/>
      <c r="D960" s="6"/>
      <c r="E960" s="6"/>
      <c r="G960" s="6"/>
      <c r="H960" s="6"/>
    </row>
    <row r="961" ht="15.75" customHeight="1">
      <c r="A961" s="6"/>
      <c r="B961" s="6"/>
      <c r="C961" s="6"/>
      <c r="D961" s="6"/>
      <c r="E961" s="6"/>
      <c r="G961" s="6"/>
      <c r="H961" s="6"/>
    </row>
    <row r="962" ht="15.75" customHeight="1">
      <c r="A962" s="6"/>
      <c r="B962" s="6"/>
      <c r="C962" s="6"/>
      <c r="D962" s="6"/>
      <c r="E962" s="6"/>
      <c r="G962" s="6"/>
      <c r="H962" s="6"/>
    </row>
    <row r="963" ht="15.75" customHeight="1">
      <c r="A963" s="6"/>
      <c r="B963" s="6"/>
      <c r="C963" s="6"/>
      <c r="D963" s="6"/>
      <c r="E963" s="6"/>
      <c r="G963" s="6"/>
      <c r="H963" s="6"/>
    </row>
    <row r="964" ht="15.75" customHeight="1">
      <c r="A964" s="6"/>
      <c r="B964" s="6"/>
      <c r="C964" s="6"/>
      <c r="D964" s="6"/>
      <c r="E964" s="6"/>
      <c r="G964" s="6"/>
      <c r="H964" s="6"/>
    </row>
    <row r="965" ht="15.75" customHeight="1">
      <c r="A965" s="6"/>
      <c r="B965" s="6"/>
      <c r="C965" s="6"/>
      <c r="D965" s="6"/>
      <c r="E965" s="6"/>
      <c r="G965" s="6"/>
      <c r="H965" s="6"/>
    </row>
    <row r="966" ht="15.75" customHeight="1">
      <c r="A966" s="6"/>
      <c r="B966" s="6"/>
      <c r="C966" s="6"/>
      <c r="D966" s="6"/>
      <c r="E966" s="6"/>
      <c r="G966" s="6"/>
      <c r="H966" s="6"/>
    </row>
    <row r="967" ht="15.75" customHeight="1">
      <c r="A967" s="6"/>
      <c r="B967" s="6"/>
      <c r="C967" s="6"/>
      <c r="D967" s="6"/>
      <c r="E967" s="6"/>
      <c r="G967" s="6"/>
      <c r="H967" s="6"/>
    </row>
    <row r="968" ht="15.75" customHeight="1">
      <c r="A968" s="6"/>
      <c r="B968" s="6"/>
      <c r="C968" s="6"/>
      <c r="D968" s="6"/>
      <c r="E968" s="6"/>
      <c r="G968" s="6"/>
      <c r="H968" s="6"/>
    </row>
    <row r="969" ht="15.75" customHeight="1">
      <c r="A969" s="6"/>
      <c r="B969" s="6"/>
      <c r="C969" s="6"/>
      <c r="D969" s="6"/>
      <c r="E969" s="6"/>
      <c r="G969" s="6"/>
      <c r="H969" s="6"/>
    </row>
    <row r="970" ht="15.75" customHeight="1">
      <c r="A970" s="6"/>
      <c r="B970" s="6"/>
      <c r="C970" s="6"/>
      <c r="D970" s="6"/>
      <c r="E970" s="6"/>
      <c r="G970" s="6"/>
      <c r="H970" s="6"/>
    </row>
    <row r="971" ht="15.75" customHeight="1">
      <c r="A971" s="6"/>
      <c r="B971" s="6"/>
      <c r="C971" s="6"/>
      <c r="D971" s="6"/>
      <c r="E971" s="6"/>
      <c r="G971" s="6"/>
      <c r="H971" s="6"/>
    </row>
    <row r="972" ht="15.75" customHeight="1">
      <c r="A972" s="6"/>
      <c r="B972" s="6"/>
      <c r="C972" s="6"/>
      <c r="D972" s="6"/>
      <c r="E972" s="6"/>
      <c r="G972" s="6"/>
      <c r="H972" s="6"/>
    </row>
    <row r="973" ht="15.75" customHeight="1">
      <c r="A973" s="6"/>
      <c r="B973" s="6"/>
      <c r="C973" s="6"/>
      <c r="D973" s="6"/>
      <c r="E973" s="6"/>
      <c r="G973" s="6"/>
      <c r="H973" s="6"/>
    </row>
    <row r="974" ht="15.75" customHeight="1">
      <c r="A974" s="6"/>
      <c r="B974" s="6"/>
      <c r="C974" s="6"/>
      <c r="D974" s="6"/>
      <c r="E974" s="6"/>
      <c r="G974" s="6"/>
      <c r="H974" s="6"/>
    </row>
    <row r="975" ht="15.75" customHeight="1">
      <c r="A975" s="6"/>
      <c r="B975" s="6"/>
      <c r="C975" s="6"/>
      <c r="D975" s="6"/>
      <c r="E975" s="6"/>
      <c r="G975" s="6"/>
      <c r="H975" s="6"/>
    </row>
    <row r="976" ht="15.75" customHeight="1">
      <c r="A976" s="6"/>
      <c r="B976" s="6"/>
      <c r="C976" s="6"/>
      <c r="D976" s="6"/>
      <c r="E976" s="6"/>
      <c r="G976" s="6"/>
      <c r="H976" s="6"/>
    </row>
    <row r="977" ht="15.75" customHeight="1">
      <c r="A977" s="6"/>
      <c r="B977" s="6"/>
      <c r="C977" s="6"/>
      <c r="D977" s="6"/>
      <c r="E977" s="6"/>
      <c r="G977" s="6"/>
      <c r="H977" s="6"/>
    </row>
    <row r="978" ht="15.75" customHeight="1">
      <c r="A978" s="6"/>
      <c r="B978" s="6"/>
      <c r="C978" s="6"/>
      <c r="D978" s="6"/>
      <c r="E978" s="6"/>
      <c r="G978" s="6"/>
      <c r="H978" s="6"/>
    </row>
    <row r="979" ht="15.75" customHeight="1">
      <c r="A979" s="6"/>
      <c r="B979" s="6"/>
      <c r="C979" s="6"/>
      <c r="D979" s="6"/>
      <c r="E979" s="6"/>
      <c r="G979" s="6"/>
      <c r="H979" s="6"/>
    </row>
    <row r="980" ht="15.75" customHeight="1">
      <c r="A980" s="6"/>
      <c r="B980" s="6"/>
      <c r="C980" s="6"/>
      <c r="D980" s="6"/>
      <c r="E980" s="6"/>
      <c r="G980" s="6"/>
      <c r="H980" s="6"/>
    </row>
    <row r="981" ht="15.75" customHeight="1">
      <c r="A981" s="6"/>
      <c r="B981" s="6"/>
      <c r="C981" s="6"/>
      <c r="D981" s="6"/>
      <c r="E981" s="6"/>
      <c r="G981" s="6"/>
      <c r="H981" s="6"/>
    </row>
    <row r="982" ht="15.75" customHeight="1">
      <c r="A982" s="6"/>
      <c r="B982" s="6"/>
      <c r="C982" s="6"/>
      <c r="D982" s="6"/>
      <c r="E982" s="6"/>
      <c r="G982" s="6"/>
      <c r="H982" s="6"/>
    </row>
    <row r="983" ht="15.75" customHeight="1">
      <c r="A983" s="6"/>
      <c r="B983" s="6"/>
      <c r="C983" s="6"/>
      <c r="D983" s="6"/>
      <c r="E983" s="6"/>
      <c r="G983" s="6"/>
      <c r="H983" s="6"/>
    </row>
    <row r="984" ht="15.75" customHeight="1">
      <c r="A984" s="6"/>
      <c r="B984" s="6"/>
      <c r="C984" s="6"/>
      <c r="D984" s="6"/>
      <c r="E984" s="6"/>
      <c r="G984" s="6"/>
      <c r="H984" s="6"/>
    </row>
    <row r="985" ht="15.75" customHeight="1">
      <c r="A985" s="6"/>
      <c r="B985" s="6"/>
      <c r="C985" s="6"/>
      <c r="D985" s="6"/>
      <c r="E985" s="6"/>
      <c r="G985" s="6"/>
      <c r="H985" s="6"/>
    </row>
    <row r="986" ht="15.75" customHeight="1">
      <c r="A986" s="6"/>
      <c r="B986" s="6"/>
      <c r="C986" s="6"/>
      <c r="D986" s="6"/>
      <c r="E986" s="6"/>
      <c r="G986" s="6"/>
      <c r="H986" s="6"/>
    </row>
    <row r="987" ht="15.75" customHeight="1">
      <c r="A987" s="6"/>
      <c r="B987" s="6"/>
      <c r="C987" s="6"/>
      <c r="D987" s="6"/>
      <c r="E987" s="6"/>
      <c r="G987" s="6"/>
      <c r="H987" s="6"/>
    </row>
    <row r="988" ht="15.75" customHeight="1">
      <c r="A988" s="6"/>
      <c r="B988" s="6"/>
      <c r="C988" s="6"/>
      <c r="D988" s="6"/>
      <c r="E988" s="6"/>
      <c r="G988" s="6"/>
      <c r="H988" s="6"/>
    </row>
    <row r="989" ht="15.75" customHeight="1">
      <c r="A989" s="6"/>
      <c r="B989" s="6"/>
      <c r="C989" s="6"/>
      <c r="D989" s="6"/>
      <c r="E989" s="6"/>
      <c r="G989" s="6"/>
      <c r="H989" s="6"/>
    </row>
    <row r="990" ht="15.75" customHeight="1">
      <c r="A990" s="6"/>
      <c r="B990" s="6"/>
      <c r="C990" s="6"/>
      <c r="D990" s="6"/>
      <c r="E990" s="6"/>
      <c r="G990" s="6"/>
      <c r="H990" s="6"/>
    </row>
    <row r="991" ht="15.75" customHeight="1">
      <c r="A991" s="6"/>
      <c r="B991" s="6"/>
      <c r="C991" s="6"/>
      <c r="D991" s="6"/>
      <c r="E991" s="6"/>
      <c r="G991" s="6"/>
      <c r="H991" s="6"/>
    </row>
    <row r="992" ht="15.75" customHeight="1">
      <c r="A992" s="6"/>
      <c r="B992" s="6"/>
      <c r="C992" s="6"/>
      <c r="D992" s="6"/>
      <c r="E992" s="6"/>
      <c r="G992" s="6"/>
      <c r="H992" s="6"/>
    </row>
    <row r="993" ht="15.75" customHeight="1">
      <c r="A993" s="6"/>
      <c r="B993" s="6"/>
      <c r="C993" s="6"/>
      <c r="D993" s="6"/>
      <c r="E993" s="6"/>
      <c r="G993" s="6"/>
      <c r="H993" s="6"/>
    </row>
    <row r="994" ht="15.75" customHeight="1">
      <c r="A994" s="6"/>
      <c r="B994" s="6"/>
      <c r="C994" s="6"/>
      <c r="D994" s="6"/>
      <c r="E994" s="6"/>
      <c r="G994" s="6"/>
      <c r="H994" s="6"/>
    </row>
    <row r="995" ht="15.75" customHeight="1">
      <c r="A995" s="6"/>
      <c r="B995" s="6"/>
      <c r="C995" s="6"/>
      <c r="D995" s="6"/>
      <c r="E995" s="6"/>
      <c r="G995" s="6"/>
      <c r="H995" s="6"/>
    </row>
    <row r="996" ht="15.75" customHeight="1">
      <c r="A996" s="6"/>
      <c r="B996" s="6"/>
      <c r="C996" s="6"/>
      <c r="D996" s="6"/>
      <c r="E996" s="6"/>
      <c r="G996" s="6"/>
      <c r="H996" s="6"/>
    </row>
    <row r="997" ht="15.75" customHeight="1">
      <c r="A997" s="6"/>
      <c r="B997" s="6"/>
      <c r="C997" s="6"/>
      <c r="D997" s="6"/>
      <c r="E997" s="6"/>
      <c r="G997" s="6"/>
      <c r="H997" s="6"/>
    </row>
    <row r="998" ht="15.75" customHeight="1">
      <c r="A998" s="6"/>
      <c r="B998" s="6"/>
      <c r="C998" s="6"/>
      <c r="D998" s="6"/>
      <c r="E998" s="6"/>
      <c r="G998" s="6"/>
      <c r="H998" s="6"/>
    </row>
    <row r="999" ht="15.75" customHeight="1">
      <c r="A999" s="6"/>
      <c r="B999" s="6"/>
      <c r="C999" s="6"/>
      <c r="D999" s="6"/>
      <c r="E999" s="6"/>
      <c r="G999" s="6"/>
      <c r="H999" s="6"/>
    </row>
    <row r="1000" ht="15.75" customHeight="1">
      <c r="A1000" s="6"/>
      <c r="B1000" s="6"/>
      <c r="C1000" s="6"/>
      <c r="D1000" s="6"/>
      <c r="E1000" s="6"/>
      <c r="G1000" s="6"/>
      <c r="H1000" s="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2014-08-08T07:29:32Z</dcterms:created>
  <dc:creator>Carolynn Anderson</dc:creator>
</cp:coreProperties>
</file>